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jovanov\Desktop\PLAN 2019\planovi dk 03.12.2019\"/>
    </mc:Choice>
  </mc:AlternateContent>
  <xr:revisionPtr revIDLastSave="0" documentId="13_ncr:1_{5326DFAC-2FB8-4A86-A778-DFF7E279DDEB}" xr6:coauthVersionLast="45" xr6:coauthVersionMax="45" xr10:uidLastSave="{00000000-0000-0000-0000-000000000000}"/>
  <bookViews>
    <workbookView xWindow="-120" yWindow="-120" windowWidth="20730" windowHeight="11160" xr2:uid="{FE7C7D12-E8BE-4ED6-A286-6BEE1AF4C59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8" i="1" l="1"/>
  <c r="H84" i="1" l="1"/>
  <c r="H169" i="1" l="1"/>
  <c r="H164" i="1"/>
  <c r="H227" i="1" l="1"/>
  <c r="J227" i="1" s="1"/>
  <c r="H224" i="1"/>
  <c r="J224" i="1" s="1"/>
  <c r="J218" i="1"/>
  <c r="H217" i="1"/>
  <c r="J217" i="1" s="1"/>
  <c r="J215" i="1"/>
  <c r="H214" i="1"/>
  <c r="J214" i="1" s="1"/>
  <c r="J213" i="1"/>
  <c r="H212" i="1"/>
  <c r="J212" i="1" s="1"/>
  <c r="J211" i="1"/>
  <c r="H210" i="1"/>
  <c r="J210" i="1" s="1"/>
  <c r="J208" i="1"/>
  <c r="I207" i="1"/>
  <c r="H207" i="1"/>
  <c r="J206" i="1"/>
  <c r="J205" i="1"/>
  <c r="J204" i="1"/>
  <c r="H203" i="1"/>
  <c r="J203" i="1" s="1"/>
  <c r="J202" i="1"/>
  <c r="H201" i="1"/>
  <c r="J201" i="1" s="1"/>
  <c r="J199" i="1"/>
  <c r="H198" i="1"/>
  <c r="J198" i="1" s="1"/>
  <c r="H197" i="1"/>
  <c r="J197" i="1" s="1"/>
  <c r="J195" i="1"/>
  <c r="J193" i="1"/>
  <c r="H192" i="1"/>
  <c r="J192" i="1" s="1"/>
  <c r="J181" i="1"/>
  <c r="J180" i="1" s="1"/>
  <c r="H180" i="1"/>
  <c r="J178" i="1"/>
  <c r="H177" i="1"/>
  <c r="J177" i="1" s="1"/>
  <c r="J176" i="1"/>
  <c r="H175" i="1"/>
  <c r="J175" i="1" s="1"/>
  <c r="J174" i="1"/>
  <c r="J173" i="1"/>
  <c r="H172" i="1"/>
  <c r="J172" i="1" s="1"/>
  <c r="J170" i="1"/>
  <c r="J168" i="1"/>
  <c r="I167" i="1"/>
  <c r="J167" i="1" s="1"/>
  <c r="J165" i="1"/>
  <c r="J164" i="1"/>
  <c r="J162" i="1"/>
  <c r="I161" i="1"/>
  <c r="H161" i="1"/>
  <c r="J158" i="1"/>
  <c r="J157" i="1"/>
  <c r="J156" i="1"/>
  <c r="J155" i="1"/>
  <c r="J154" i="1"/>
  <c r="J153" i="1"/>
  <c r="H152" i="1"/>
  <c r="J151" i="1"/>
  <c r="J150" i="1"/>
  <c r="J149" i="1"/>
  <c r="J148" i="1"/>
  <c r="J147" i="1"/>
  <c r="H146" i="1"/>
  <c r="J145" i="1"/>
  <c r="J144" i="1"/>
  <c r="H143" i="1"/>
  <c r="J143" i="1" s="1"/>
  <c r="J142" i="1"/>
  <c r="H141" i="1"/>
  <c r="J141" i="1" s="1"/>
  <c r="J140" i="1"/>
  <c r="J139" i="1"/>
  <c r="J138" i="1"/>
  <c r="J137" i="1"/>
  <c r="H136" i="1"/>
  <c r="J136" i="1" s="1"/>
  <c r="J135" i="1"/>
  <c r="H134" i="1"/>
  <c r="J134" i="1" s="1"/>
  <c r="J133" i="1"/>
  <c r="J132" i="1"/>
  <c r="H131" i="1"/>
  <c r="J131" i="1" s="1"/>
  <c r="J128" i="1"/>
  <c r="H126" i="1"/>
  <c r="J126" i="1" s="1"/>
  <c r="J125" i="1"/>
  <c r="J124" i="1"/>
  <c r="J123" i="1"/>
  <c r="J122" i="1"/>
  <c r="J121" i="1"/>
  <c r="J120" i="1"/>
  <c r="J119" i="1"/>
  <c r="J118" i="1"/>
  <c r="H117" i="1"/>
  <c r="J117" i="1" s="1"/>
  <c r="J116" i="1"/>
  <c r="J115" i="1"/>
  <c r="J114" i="1"/>
  <c r="J113" i="1"/>
  <c r="J112" i="1"/>
  <c r="J111" i="1"/>
  <c r="J110" i="1"/>
  <c r="H109" i="1"/>
  <c r="J109" i="1" s="1"/>
  <c r="J108" i="1"/>
  <c r="J107" i="1"/>
  <c r="J105" i="1"/>
  <c r="H104" i="1"/>
  <c r="J104" i="1" s="1"/>
  <c r="J103" i="1"/>
  <c r="J102" i="1"/>
  <c r="J99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I84" i="1"/>
  <c r="J83" i="1"/>
  <c r="J82" i="1"/>
  <c r="J81" i="1"/>
  <c r="J80" i="1"/>
  <c r="J79" i="1"/>
  <c r="J78" i="1"/>
  <c r="J77" i="1"/>
  <c r="J76" i="1"/>
  <c r="H75" i="1"/>
  <c r="J75" i="1" s="1"/>
  <c r="J74" i="1"/>
  <c r="J73" i="1"/>
  <c r="J72" i="1"/>
  <c r="J71" i="1"/>
  <c r="J70" i="1"/>
  <c r="J69" i="1"/>
  <c r="J66" i="1"/>
  <c r="J65" i="1"/>
  <c r="J64" i="1"/>
  <c r="J63" i="1"/>
  <c r="J62" i="1"/>
  <c r="J61" i="1"/>
  <c r="J60" i="1"/>
  <c r="J59" i="1"/>
  <c r="J58" i="1"/>
  <c r="H57" i="1"/>
  <c r="J57" i="1" s="1"/>
  <c r="J56" i="1"/>
  <c r="H55" i="1"/>
  <c r="J55" i="1" s="1"/>
  <c r="J54" i="1"/>
  <c r="J53" i="1"/>
  <c r="H52" i="1"/>
  <c r="J52" i="1" s="1"/>
  <c r="J51" i="1"/>
  <c r="J50" i="1"/>
  <c r="J49" i="1"/>
  <c r="J48" i="1"/>
  <c r="J47" i="1"/>
  <c r="H46" i="1"/>
  <c r="J46" i="1" s="1"/>
  <c r="J45" i="1"/>
  <c r="J44" i="1"/>
  <c r="H43" i="1"/>
  <c r="J43" i="1" s="1"/>
  <c r="J41" i="1"/>
  <c r="J40" i="1"/>
  <c r="J38" i="1"/>
  <c r="J37" i="1"/>
  <c r="J34" i="1"/>
  <c r="J33" i="1"/>
  <c r="J32" i="1"/>
  <c r="J31" i="1"/>
  <c r="J30" i="1"/>
  <c r="J29" i="1"/>
  <c r="J28" i="1"/>
  <c r="H20" i="1"/>
  <c r="H19" i="1"/>
  <c r="H223" i="1" l="1"/>
  <c r="J223" i="1" s="1"/>
  <c r="H226" i="1"/>
  <c r="J226" i="1" s="1"/>
  <c r="H39" i="1"/>
  <c r="J39" i="1" s="1"/>
  <c r="J84" i="1"/>
  <c r="J152" i="1"/>
  <c r="J161" i="1"/>
  <c r="J169" i="1"/>
  <c r="J146" i="1"/>
  <c r="J207" i="1"/>
  <c r="H194" i="1"/>
  <c r="J194" i="1" s="1"/>
  <c r="H17" i="1" l="1"/>
  <c r="H22" i="1" s="1"/>
</calcChain>
</file>

<file path=xl/sharedStrings.xml><?xml version="1.0" encoding="utf-8"?>
<sst xmlns="http://schemas.openxmlformats.org/spreadsheetml/2006/main" count="328" uniqueCount="243">
  <si>
    <t>На основу члана 11. Одлуке о буџету општине Параћин за 2019. године, број 400-1573/2018-01-II од 12.12.2018. године,</t>
  </si>
  <si>
    <t>Одлуке о изменама и допунама Одлуке о буџету општине Параћин за 2019. годину, број 400-456/2019-II од 14.03.2019. године</t>
  </si>
  <si>
    <t>Одлукa о изменама и допунама Одлуке о буџету општине Параћин за 2019. годину, број 400-1554/2019-II од 03.12.2019. године</t>
  </si>
  <si>
    <t>Начелник управе за урбанизам, финансије, скупштинске и опште послове</t>
  </si>
  <si>
    <t xml:space="preserve">ОДЛУКУ О </t>
  </si>
  <si>
    <t xml:space="preserve">ИЗМЕНАМА И ДОПУНАМА ОДЛУКЕ О ФИНАНСИЈСКОМ ПЛАНУ </t>
  </si>
  <si>
    <t>УПРАВЕ ЗА УРБАНИЗАМ, ФИНАНСИЈЕ, СКУПШТИНСКЕ И ОПШТЕ ПОСЛОВЕ  ЗА    2019. годину</t>
  </si>
  <si>
    <t>Члан  1.</t>
  </si>
  <si>
    <t>Члан 2.</t>
  </si>
  <si>
    <t>Члан  2.  Плана мења се  и гласи:</t>
  </si>
  <si>
    <t>Ред. бр.</t>
  </si>
  <si>
    <t xml:space="preserve"> Фонд</t>
  </si>
  <si>
    <t xml:space="preserve">            Примања</t>
  </si>
  <si>
    <t>И з н о с</t>
  </si>
  <si>
    <t>01</t>
  </si>
  <si>
    <t>Приходи из буџета</t>
  </si>
  <si>
    <t>07</t>
  </si>
  <si>
    <t>Донације од осталих нивоа власти</t>
  </si>
  <si>
    <t>08</t>
  </si>
  <si>
    <t>Донације од невладиних организација и појединаца</t>
  </si>
  <si>
    <t xml:space="preserve">Распоред вишка прих. из прет год </t>
  </si>
  <si>
    <t>Неутрошена сред донација из пр год</t>
  </si>
  <si>
    <t>Укупна примања</t>
  </si>
  <si>
    <t>Члан  3.</t>
  </si>
  <si>
    <t>Ред Бр.</t>
  </si>
  <si>
    <t>Програмска класификација</t>
  </si>
  <si>
    <t>Функција</t>
  </si>
  <si>
    <t>група конта</t>
  </si>
  <si>
    <t>Суб-аналитика</t>
  </si>
  <si>
    <t>Глава</t>
  </si>
  <si>
    <t>Опис</t>
  </si>
  <si>
    <t>Средства из буџета</t>
  </si>
  <si>
    <t>Остали извори</t>
  </si>
  <si>
    <t>Укупна средства</t>
  </si>
  <si>
    <t>0602-0001</t>
  </si>
  <si>
    <t>Плате и додаци  запослених</t>
  </si>
  <si>
    <t>Плате по основу цена рада</t>
  </si>
  <si>
    <t xml:space="preserve">Додатак за рад дужи од пуног рад времена </t>
  </si>
  <si>
    <t xml:space="preserve">Додатак за рад на дан држ и верског празника </t>
  </si>
  <si>
    <t>Додатак за време проведено на раду(минули рад)</t>
  </si>
  <si>
    <t>Накнада зараде за боловање до 30 дана</t>
  </si>
  <si>
    <t>Накнада зараде за време годишњег одмора</t>
  </si>
  <si>
    <t>Плате привремено запослених</t>
  </si>
  <si>
    <t>Накнада штете запосленом за неиск год одмор</t>
  </si>
  <si>
    <t>Социј.допр. на терeт послодавца</t>
  </si>
  <si>
    <t>Допринос за ПИО</t>
  </si>
  <si>
    <t>Допринос за здравство</t>
  </si>
  <si>
    <t>Допринос за незапосленост</t>
  </si>
  <si>
    <t>Накнаде у натури</t>
  </si>
  <si>
    <t>Поклони за децу запослених</t>
  </si>
  <si>
    <t>Превоз на посао ( маркица)</t>
  </si>
  <si>
    <t>Социјална давања запосленима</t>
  </si>
  <si>
    <t>Боловање преко 30 дана</t>
  </si>
  <si>
    <t>Oтпрем приликом одласка у пензију</t>
  </si>
  <si>
    <t>Отпремнина у случају отпуштања са посла</t>
  </si>
  <si>
    <t>Помоћ у случају смрти запосленог или чл. уже породице</t>
  </si>
  <si>
    <t>Помоћ у медицинском леч. запосл или чл. уже породице</t>
  </si>
  <si>
    <t>Накнаде за запослене</t>
  </si>
  <si>
    <t>Накнаде за превоз на посао и са посла</t>
  </si>
  <si>
    <t>Остале накнаде трошкова запослених</t>
  </si>
  <si>
    <t>Награде, бонуси и ост.</t>
  </si>
  <si>
    <t>Јубиларне награде</t>
  </si>
  <si>
    <t>Стални трошкови</t>
  </si>
  <si>
    <t>Тршкови платног промета</t>
  </si>
  <si>
    <t>Услуге електричне енергије</t>
  </si>
  <si>
    <t>Природан гас</t>
  </si>
  <si>
    <t>Услуге водовода и канализације</t>
  </si>
  <si>
    <t>Одвоз отпада</t>
  </si>
  <si>
    <t>Усл. чишћења</t>
  </si>
  <si>
    <t>телефони</t>
  </si>
  <si>
    <t>Интернет</t>
  </si>
  <si>
    <t>Услуге мобилних  телефона</t>
  </si>
  <si>
    <t xml:space="preserve">Услуге поште </t>
  </si>
  <si>
    <t>Услуге доставе - post expres</t>
  </si>
  <si>
    <t>Остале ПТТ услуге</t>
  </si>
  <si>
    <t>Осиг. зграде</t>
  </si>
  <si>
    <t>Осиг. опреме</t>
  </si>
  <si>
    <t>Осигурање запослених</t>
  </si>
  <si>
    <t>Трошкови путовања</t>
  </si>
  <si>
    <t>Трошк. дневница на служб путу</t>
  </si>
  <si>
    <t>Трошкови превоза на сл. путу у земљи</t>
  </si>
  <si>
    <t>Тр.смештаја  на службеном путу</t>
  </si>
  <si>
    <t>Остали трош  пословна путов у земљи</t>
  </si>
  <si>
    <t>Трошк. днев. служб путу иностранство</t>
  </si>
  <si>
    <t>Тр.превоза за служб.пут у иностр.</t>
  </si>
  <si>
    <t>Тр.смештаја  на службеном путу у иностранство</t>
  </si>
  <si>
    <t>Остали трошк за служб пут у иностан</t>
  </si>
  <si>
    <t>Услуге по уговору</t>
  </si>
  <si>
    <t>Услуге превода</t>
  </si>
  <si>
    <t>Услуге одржавања софтвера</t>
  </si>
  <si>
    <t>Котизација за семинаре</t>
  </si>
  <si>
    <t>Издаци за стручне испите</t>
  </si>
  <si>
    <t>Усл. штампања билтена</t>
  </si>
  <si>
    <t>Остале услуге штампања-решења ЛПА</t>
  </si>
  <si>
    <t>Услуге рекламирања-билборди</t>
  </si>
  <si>
    <t>Објављив тендера и информативних oгласа</t>
  </si>
  <si>
    <t>Услуге ревизије</t>
  </si>
  <si>
    <t>Накнаде чл.комисија</t>
  </si>
  <si>
    <t>Остале стручне услуге</t>
  </si>
  <si>
    <t>Угоститељске услуге</t>
  </si>
  <si>
    <t>Поклони</t>
  </si>
  <si>
    <t>Остале опште услуге</t>
  </si>
  <si>
    <t>423911/1</t>
  </si>
  <si>
    <t>Остале опште услуге-за вашаре</t>
  </si>
  <si>
    <t>423911/2</t>
  </si>
  <si>
    <t>Остале опште услуге-сагласности и др.</t>
  </si>
  <si>
    <t>423911/3</t>
  </si>
  <si>
    <t>Остале опште услуге-обезбеђење</t>
  </si>
  <si>
    <t>Специјализоване услуге</t>
  </si>
  <si>
    <t>Услуге вакцинације паса</t>
  </si>
  <si>
    <t>Остале специјализоване услуге:</t>
  </si>
  <si>
    <t>424911/1</t>
  </si>
  <si>
    <t>Руш. бесправно подигн. објеката</t>
  </si>
  <si>
    <t>424911/2</t>
  </si>
  <si>
    <t>Збрињавање паса луталица</t>
  </si>
  <si>
    <t>Текуће поправке и одржавање</t>
  </si>
  <si>
    <t>Столарски радови</t>
  </si>
  <si>
    <t>Молерски радови</t>
  </si>
  <si>
    <t>425219/1</t>
  </si>
  <si>
    <t>Редован сервис  возила</t>
  </si>
  <si>
    <t>425219/2</t>
  </si>
  <si>
    <r>
      <t>Осатле поправке и одржав.опреме за саобраћај</t>
    </r>
    <r>
      <rPr>
        <b/>
        <sz val="10"/>
        <rFont val="Times New Roman"/>
        <family val="1"/>
        <charset val="238"/>
      </rPr>
      <t>-</t>
    </r>
    <r>
      <rPr>
        <sz val="10"/>
        <rFont val="Times New Roman"/>
        <family val="1"/>
        <charset val="238"/>
      </rPr>
      <t>вулканиз услуге</t>
    </r>
  </si>
  <si>
    <t>Текуће поправке рачунарске опреме</t>
  </si>
  <si>
    <t>Тек. попр. електр и фотогр. опреме</t>
  </si>
  <si>
    <t>Остале услуге и материјали за текуће поправке 
и одржавање зграда</t>
  </si>
  <si>
    <t>Материјал</t>
  </si>
  <si>
    <t>Канцеларијски материјал</t>
  </si>
  <si>
    <t>Остали администарт.материјал</t>
  </si>
  <si>
    <t>Стручна литер.за редовне потребе запослених</t>
  </si>
  <si>
    <t>Издаци за гориво</t>
  </si>
  <si>
    <t>Остали материјал за превозна средства</t>
  </si>
  <si>
    <t>Остали материјал за одрж хигијене</t>
  </si>
  <si>
    <t>Потрошни материјал</t>
  </si>
  <si>
    <t>Резервни делови</t>
  </si>
  <si>
    <t>Пратећи трошкови задуживања</t>
  </si>
  <si>
    <t xml:space="preserve">Казне за кашњење </t>
  </si>
  <si>
    <t>Казне по решењу правосудних органа</t>
  </si>
  <si>
    <t>Текући трансфери осталим 
нивоима  власти</t>
  </si>
  <si>
    <t>463131/01</t>
  </si>
  <si>
    <t>Историјски архив Јагодина</t>
  </si>
  <si>
    <t>463131/02</t>
  </si>
  <si>
    <t>Завод за заштиту споменика културе Крагујевац</t>
  </si>
  <si>
    <t>Остале дотације и трансфери</t>
  </si>
  <si>
    <t>Остале текуће дотације по закону</t>
  </si>
  <si>
    <t>Порези, обав, таксе и др.</t>
  </si>
  <si>
    <t>Стални порез на имовину</t>
  </si>
  <si>
    <t>Остали порези</t>
  </si>
  <si>
    <t>Републичке таксе</t>
  </si>
  <si>
    <t>Судске таксе</t>
  </si>
  <si>
    <t>Ред. Бр.</t>
  </si>
  <si>
    <t>Новчане казне и пенали по реш судова</t>
  </si>
  <si>
    <t>Средства резерве</t>
  </si>
  <si>
    <t>Текућа  резерва</t>
  </si>
  <si>
    <t>Стална  резерва</t>
  </si>
  <si>
    <t>Зграде и грађ. објекти</t>
  </si>
  <si>
    <t>Купов. стамб. простора за јавне службенике</t>
  </si>
  <si>
    <t>Куповина канц. зграда и пословног простора</t>
  </si>
  <si>
    <t>Комуникациони и електрични водови</t>
  </si>
  <si>
    <t>Планирање и праћење пројекта - надзори</t>
  </si>
  <si>
    <t>Пројектна документација</t>
  </si>
  <si>
    <t>Машине и опрема</t>
  </si>
  <si>
    <t>Аутомобили</t>
  </si>
  <si>
    <t>Канцеларијска опрема</t>
  </si>
  <si>
    <t>Рачунарска опрема</t>
  </si>
  <si>
    <t>Штампачи</t>
  </si>
  <si>
    <t>Мобилни телефони</t>
  </si>
  <si>
    <t>Електронска опрема</t>
  </si>
  <si>
    <t>Земљиште</t>
  </si>
  <si>
    <t>Набавка грађевинског земљишта</t>
  </si>
  <si>
    <t>040</t>
  </si>
  <si>
    <t>Породица и деца</t>
  </si>
  <si>
    <t>Накнаде за социјал. зашт и з буџета</t>
  </si>
  <si>
    <t>472311/1</t>
  </si>
  <si>
    <t>Новчана помоћ за новорођенчад</t>
  </si>
  <si>
    <t>090</t>
  </si>
  <si>
    <t>Социјална заштита</t>
  </si>
  <si>
    <t xml:space="preserve">(извор15)
</t>
  </si>
  <si>
    <t>Остале специјализоване услуге</t>
  </si>
  <si>
    <t xml:space="preserve">Остали извори </t>
  </si>
  <si>
    <t>Студентске и ученичке  помоћи</t>
  </si>
  <si>
    <t>Економски послови</t>
  </si>
  <si>
    <t>Субвенције јавним нефинансијским предузећима и организацијама</t>
  </si>
  <si>
    <t>Текуће субвенције ЈП ''Пословни центар'' Параћин</t>
  </si>
  <si>
    <t>Капиталне субвенције ЈП ''Пословни центар'' Параћин</t>
  </si>
  <si>
    <t>Текуће дотације организацијама обавезног социјалног осигурања</t>
  </si>
  <si>
    <t>Текуће дотације Националној служби за запошљавање</t>
  </si>
  <si>
    <t>Подстицај развоја малих и средњих предузећа</t>
  </si>
  <si>
    <r>
      <t>Регионална агенција за ек.развој ШиП</t>
    </r>
    <r>
      <rPr>
        <b/>
        <sz val="10"/>
        <rFont val="Times New Roman"/>
        <family val="1"/>
        <charset val="238"/>
      </rPr>
      <t xml:space="preserve"> </t>
    </r>
  </si>
  <si>
    <t>Здравство</t>
  </si>
  <si>
    <t>Остале медицинске услуге-мртвозорство</t>
  </si>
  <si>
    <t>верске и остале услуге заједнице</t>
  </si>
  <si>
    <t>0602-001</t>
  </si>
  <si>
    <t>Дотације међународним организацијама</t>
  </si>
  <si>
    <r>
      <t>Остале текуће дотације међународним организацијама-</t>
    </r>
    <r>
      <rPr>
        <i/>
        <sz val="10"/>
        <rFont val="Times New Roman"/>
        <family val="1"/>
      </rPr>
      <t>''Регионални програм локалне демократије на Западном Балкану''</t>
    </r>
  </si>
  <si>
    <t>Дотације невлад. организацијама</t>
  </si>
  <si>
    <t>Друштвене и хуманитарне организације</t>
  </si>
  <si>
    <t xml:space="preserve">Дотације Црвеном крсту </t>
  </si>
  <si>
    <t>481131/1</t>
  </si>
  <si>
    <t>Црвени крст - редовна делатност</t>
  </si>
  <si>
    <t>481131/2</t>
  </si>
  <si>
    <t>Црвени крст - Народна кухиња</t>
  </si>
  <si>
    <t>Дотације верским организацијама</t>
  </si>
  <si>
    <t>0602-0003</t>
  </si>
  <si>
    <t>Трансакције везане за јавни дуг</t>
  </si>
  <si>
    <t>(13)</t>
  </si>
  <si>
    <t xml:space="preserve"> Отплате домаћих камата</t>
  </si>
  <si>
    <t>Отплата камата домаћим пословн. банкама</t>
  </si>
  <si>
    <t>Негативне курсне разлике</t>
  </si>
  <si>
    <t>Казне за кашњење</t>
  </si>
  <si>
    <t>Таксе које проистичу из задуж</t>
  </si>
  <si>
    <t>Отплата главнице домаћим кредиторима</t>
  </si>
  <si>
    <t>Отплата главнице домаћим пословним банкама</t>
  </si>
  <si>
    <t>0602-0014</t>
  </si>
  <si>
    <t>Цивилна одбрана</t>
  </si>
  <si>
    <t>Остали материјали за посебне намене</t>
  </si>
  <si>
    <t>Опрема за јавну безбедност</t>
  </si>
  <si>
    <t>1201-0002</t>
  </si>
  <si>
    <t>услуге културе</t>
  </si>
  <si>
    <t>Подстицај аматер. и пројекти у култури</t>
  </si>
  <si>
    <t>1201-0004</t>
  </si>
  <si>
    <t>информисање</t>
  </si>
  <si>
    <t>услуге емитовања и штампања</t>
  </si>
  <si>
    <t>Медијске услуге радија и телевизије</t>
  </si>
  <si>
    <t>1301-0001</t>
  </si>
  <si>
    <t>услуге рекреације и спорта</t>
  </si>
  <si>
    <t>Остале текуће дотације и трансф.</t>
  </si>
  <si>
    <t>Дотације спортским омл. организац</t>
  </si>
  <si>
    <t>Члан 4.</t>
  </si>
  <si>
    <t>Средства  распоређена овим Планом, за које се утврди да у току   2019. године, неће бити у целости извршена могу се распоредити за извршење   других</t>
  </si>
  <si>
    <t xml:space="preserve">расхода у оквиру исте групе  конта. Одлуку  о  расподели средстава из става 1, овог члана, доноси  Начелница  управе за урбанизам, финансије, скупштинске </t>
  </si>
  <si>
    <t>и опште послове општине Параћин</t>
  </si>
  <si>
    <t>Члан 5.</t>
  </si>
  <si>
    <t>План  ступа  на  снагу  наредног дана од дана објављивања на огласној табли  општине Параћин</t>
  </si>
  <si>
    <t xml:space="preserve">            УПРАВА ЗА УРБАНИЗАМ, ФИНАНСИЈЕ, СКУПШТИНСКЕ </t>
  </si>
  <si>
    <t xml:space="preserve">И ОПШТЕ ПОСЛОВЕ </t>
  </si>
  <si>
    <t>Број:400- 1573/2019-V-01 од 05.12. 2019.године</t>
  </si>
  <si>
    <t xml:space="preserve">     НАЧЕЛНИK</t>
  </si>
  <si>
    <t>УПРАВЕ ЗА УРБАНИЗАМ, ФИНАНСИЈЕ, СКУПШТИНСКЕ И ОПШТЕ ПОСЛОВЕ</t>
  </si>
  <si>
    <t xml:space="preserve"> </t>
  </si>
  <si>
    <r>
      <t xml:space="preserve">              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        Бобан Дејановић, дипл. правник</t>
    </r>
  </si>
  <si>
    <r>
      <t>У чл.1 финансијска  средстава износ од  "357.973.821,00  динара" замењује се износом ''</t>
    </r>
    <r>
      <rPr>
        <sz val="10"/>
        <rFont val="Cir Times"/>
      </rPr>
      <t>367.853.869,00</t>
    </r>
    <r>
      <rPr>
        <sz val="10"/>
        <color indexed="10"/>
        <rFont val="Cir Times"/>
      </rPr>
      <t xml:space="preserve"> </t>
    </r>
    <r>
      <rPr>
        <sz val="10"/>
        <rFont val="Cir Times"/>
        <family val="1"/>
      </rPr>
      <t xml:space="preserve">динара'' </t>
    </r>
  </si>
  <si>
    <r>
      <t>Примања  управе за урбанизам, финансије, скупштинске и опште послове  општине  Параћин,у укупном  износу од</t>
    </r>
    <r>
      <rPr>
        <sz val="10"/>
        <color indexed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367.853.869,00 </t>
    </r>
    <r>
      <rPr>
        <sz val="10"/>
        <color indexed="10"/>
        <rFont val="Times New Roman"/>
        <family val="1"/>
      </rPr>
      <t xml:space="preserve"> </t>
    </r>
    <r>
      <rPr>
        <sz val="10"/>
        <rFont val="Times New Roman"/>
        <family val="1"/>
      </rPr>
      <t>д</t>
    </r>
    <r>
      <rPr>
        <sz val="10"/>
        <rFont val="Times New Roman"/>
        <family val="1"/>
        <charset val="238"/>
      </rPr>
      <t>инара ,
распоређују  се по  изворима  финансирања,  и  то:</t>
    </r>
  </si>
  <si>
    <r>
      <t xml:space="preserve">Средства у укупном износу од </t>
    </r>
    <r>
      <rPr>
        <sz val="10"/>
        <rFont val="Times New Roman"/>
        <family val="1"/>
      </rPr>
      <t xml:space="preserve"> 367.853.869,00 </t>
    </r>
    <r>
      <rPr>
        <sz val="10"/>
        <rFont val="Times New Roman"/>
        <family val="1"/>
        <charset val="238"/>
      </rPr>
      <t xml:space="preserve"> </t>
    </r>
    <r>
      <rPr>
        <sz val="10"/>
        <color indexed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динара,распоређују се на расходе и издатке по програмској, функционалној и економској класификацији, и то: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</si>
</sst>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4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imes New Roman"/>
      <family val="1"/>
      <charset val="238"/>
    </font>
    <font>
      <sz val="10"/>
      <name val="Arial"/>
      <family val="2"/>
    </font>
    <font>
      <sz val="10"/>
      <color indexed="10"/>
      <name val="Times New Roman"/>
      <family val="1"/>
      <charset val="238"/>
    </font>
    <font>
      <sz val="10"/>
      <color indexed="10"/>
      <name val="Arial"/>
      <family val="2"/>
    </font>
    <font>
      <b/>
      <sz val="10"/>
      <name val="Times New Roman"/>
      <family val="1"/>
      <charset val="238"/>
    </font>
    <font>
      <sz val="10"/>
      <name val="Cir Times"/>
      <family val="1"/>
    </font>
    <font>
      <sz val="10"/>
      <name val="Cir Times"/>
    </font>
    <font>
      <sz val="10"/>
      <color indexed="10"/>
      <name val="Cir Times"/>
    </font>
    <font>
      <sz val="10"/>
      <color indexed="10"/>
      <name val="Times New Roman"/>
      <family val="1"/>
    </font>
    <font>
      <sz val="10"/>
      <name val="Times New Roman"/>
      <family val="1"/>
    </font>
    <font>
      <b/>
      <sz val="10"/>
      <color indexed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0"/>
      <name val="Times New Roman"/>
      <family val="1"/>
    </font>
    <font>
      <b/>
      <sz val="16"/>
      <color rgb="FFFF0000"/>
      <name val="Times New Roman"/>
      <family val="1"/>
      <charset val="238"/>
    </font>
    <font>
      <b/>
      <sz val="10"/>
      <color indexed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b/>
      <sz val="11"/>
      <color indexed="10"/>
      <name val="Times New Roman"/>
      <family val="1"/>
      <charset val="238"/>
    </font>
    <font>
      <b/>
      <sz val="12"/>
      <color rgb="FFFF0000"/>
      <name val="Times New Roman"/>
      <family val="1"/>
    </font>
    <font>
      <b/>
      <sz val="14"/>
      <color indexed="10"/>
      <name val="Times New Roman"/>
      <family val="1"/>
      <charset val="238"/>
    </font>
    <font>
      <sz val="2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sz val="10"/>
      <color rgb="FFFF0000"/>
      <name val="Arial"/>
      <family val="2"/>
    </font>
    <font>
      <sz val="16"/>
      <color rgb="FFFF0000"/>
      <name val="Times New Roman"/>
      <family val="1"/>
      <charset val="238"/>
    </font>
    <font>
      <sz val="10"/>
      <color indexed="12"/>
      <name val="Times New Roman"/>
      <family val="1"/>
      <charset val="238"/>
    </font>
    <font>
      <sz val="14"/>
      <color indexed="10"/>
      <name val="Arial"/>
      <family val="2"/>
    </font>
    <font>
      <b/>
      <sz val="12"/>
      <color indexed="12"/>
      <name val="Times New Roman"/>
      <family val="1"/>
      <charset val="238"/>
    </font>
    <font>
      <b/>
      <sz val="16"/>
      <color indexed="12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6"/>
      <color indexed="10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rgb="FFFF0000"/>
      <name val="Arial"/>
      <family val="2"/>
    </font>
    <font>
      <b/>
      <sz val="10"/>
      <color rgb="FFFF0000"/>
      <name val="Times New Roman"/>
      <family val="1"/>
    </font>
    <font>
      <b/>
      <sz val="10"/>
      <name val="Arial"/>
      <family val="2"/>
      <charset val="238"/>
    </font>
    <font>
      <i/>
      <sz val="10"/>
      <name val="Times New Roman"/>
      <family val="1"/>
    </font>
    <font>
      <b/>
      <sz val="11"/>
      <name val="Times New Roman"/>
      <family val="1"/>
      <charset val="238"/>
    </font>
    <font>
      <sz val="14"/>
      <color indexed="10"/>
      <name val="Times New Roman"/>
      <family val="1"/>
      <charset val="238"/>
    </font>
    <font>
      <b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4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left"/>
    </xf>
    <xf numFmtId="0" fontId="4" fillId="0" borderId="0" xfId="0" applyFont="1"/>
    <xf numFmtId="0" fontId="3" fillId="0" borderId="0" xfId="1"/>
    <xf numFmtId="0" fontId="5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2" fillId="0" borderId="0" xfId="1" applyFont="1"/>
    <xf numFmtId="0" fontId="7" fillId="0" borderId="0" xfId="1" applyFont="1" applyAlignment="1">
      <alignment horizontal="left"/>
    </xf>
    <xf numFmtId="0" fontId="4" fillId="0" borderId="0" xfId="1" applyFont="1"/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4" fontId="4" fillId="0" borderId="0" xfId="0" applyNumberFormat="1" applyFont="1"/>
    <xf numFmtId="0" fontId="2" fillId="0" borderId="4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2" fillId="0" borderId="5" xfId="0" applyFont="1" applyBorder="1"/>
    <xf numFmtId="4" fontId="2" fillId="0" borderId="6" xfId="0" applyNumberFormat="1" applyFont="1" applyBorder="1"/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0" fontId="2" fillId="0" borderId="10" xfId="0" applyFont="1" applyBorder="1"/>
    <xf numFmtId="4" fontId="6" fillId="0" borderId="11" xfId="0" applyNumberFormat="1" applyFont="1" applyBorder="1"/>
    <xf numFmtId="4" fontId="6" fillId="0" borderId="0" xfId="0" applyNumberFormat="1" applyFont="1"/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wrapText="1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 wrapText="1"/>
    </xf>
    <xf numFmtId="4" fontId="2" fillId="0" borderId="0" xfId="1" applyNumberFormat="1" applyFont="1"/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wrapText="1"/>
    </xf>
    <xf numFmtId="0" fontId="2" fillId="0" borderId="5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6" fillId="0" borderId="5" xfId="1" applyFont="1" applyBorder="1" applyAlignment="1">
      <alignment horizontal="left"/>
    </xf>
    <xf numFmtId="0" fontId="6" fillId="0" borderId="5" xfId="1" applyFont="1" applyBorder="1" applyAlignment="1">
      <alignment horizontal="center"/>
    </xf>
    <xf numFmtId="0" fontId="6" fillId="2" borderId="14" xfId="0" applyFont="1" applyFill="1" applyBorder="1"/>
    <xf numFmtId="4" fontId="6" fillId="0" borderId="5" xfId="1" applyNumberFormat="1" applyFont="1" applyBorder="1"/>
    <xf numFmtId="4" fontId="12" fillId="0" borderId="5" xfId="1" applyNumberFormat="1" applyFont="1" applyBorder="1"/>
    <xf numFmtId="4" fontId="6" fillId="0" borderId="6" xfId="1" applyNumberFormat="1" applyFont="1" applyBorder="1"/>
    <xf numFmtId="0" fontId="2" fillId="2" borderId="19" xfId="1" applyFont="1" applyFill="1" applyBorder="1" applyAlignment="1">
      <alignment horizontal="center"/>
    </xf>
    <xf numFmtId="0" fontId="2" fillId="2" borderId="20" xfId="1" applyFont="1" applyFill="1" applyBorder="1" applyAlignment="1">
      <alignment horizontal="center"/>
    </xf>
    <xf numFmtId="0" fontId="2" fillId="2" borderId="21" xfId="1" applyFont="1" applyFill="1" applyBorder="1" applyAlignment="1">
      <alignment horizontal="center"/>
    </xf>
    <xf numFmtId="0" fontId="6" fillId="2" borderId="21" xfId="1" applyFont="1" applyFill="1" applyBorder="1" applyAlignment="1">
      <alignment horizontal="center"/>
    </xf>
    <xf numFmtId="0" fontId="2" fillId="2" borderId="5" xfId="1" applyFont="1" applyFill="1" applyBorder="1" applyAlignment="1">
      <alignment horizontal="right"/>
    </xf>
    <xf numFmtId="0" fontId="2" fillId="2" borderId="5" xfId="1" applyFont="1" applyFill="1" applyBorder="1" applyAlignment="1">
      <alignment horizontal="center"/>
    </xf>
    <xf numFmtId="0" fontId="2" fillId="2" borderId="5" xfId="1" applyFont="1" applyFill="1" applyBorder="1"/>
    <xf numFmtId="4" fontId="2" fillId="2" borderId="22" xfId="1" applyNumberFormat="1" applyFont="1" applyFill="1" applyBorder="1"/>
    <xf numFmtId="2" fontId="4" fillId="2" borderId="21" xfId="1" applyNumberFormat="1" applyFont="1" applyFill="1" applyBorder="1"/>
    <xf numFmtId="4" fontId="2" fillId="2" borderId="6" xfId="1" applyNumberFormat="1" applyFont="1" applyFill="1" applyBorder="1"/>
    <xf numFmtId="3" fontId="2" fillId="2" borderId="0" xfId="1" applyNumberFormat="1" applyFont="1" applyFill="1"/>
    <xf numFmtId="4" fontId="2" fillId="2" borderId="0" xfId="1" applyNumberFormat="1" applyFont="1" applyFill="1"/>
    <xf numFmtId="4" fontId="13" fillId="2" borderId="0" xfId="1" applyNumberFormat="1" applyFont="1" applyFill="1"/>
    <xf numFmtId="0" fontId="3" fillId="2" borderId="0" xfId="1" applyFill="1"/>
    <xf numFmtId="0" fontId="0" fillId="2" borderId="0" xfId="0" applyFill="1"/>
    <xf numFmtId="4" fontId="2" fillId="2" borderId="5" xfId="1" applyNumberFormat="1" applyFont="1" applyFill="1" applyBorder="1"/>
    <xf numFmtId="4" fontId="2" fillId="2" borderId="23" xfId="1" applyNumberFormat="1" applyFont="1" applyFill="1" applyBorder="1"/>
    <xf numFmtId="0" fontId="2" fillId="2" borderId="17" xfId="1" applyFont="1" applyFill="1" applyBorder="1" applyAlignment="1">
      <alignment horizontal="center"/>
    </xf>
    <xf numFmtId="0" fontId="2" fillId="2" borderId="17" xfId="1" applyFont="1" applyFill="1" applyBorder="1"/>
    <xf numFmtId="4" fontId="2" fillId="2" borderId="17" xfId="1" applyNumberFormat="1" applyFont="1" applyFill="1" applyBorder="1"/>
    <xf numFmtId="4" fontId="2" fillId="2" borderId="24" xfId="1" applyNumberFormat="1" applyFont="1" applyFill="1" applyBorder="1"/>
    <xf numFmtId="0" fontId="2" fillId="2" borderId="25" xfId="1" applyFont="1" applyFill="1" applyBorder="1" applyAlignment="1">
      <alignment horizontal="center"/>
    </xf>
    <xf numFmtId="0" fontId="2" fillId="2" borderId="26" xfId="1" applyFont="1" applyFill="1" applyBorder="1" applyAlignment="1">
      <alignment horizontal="center"/>
    </xf>
    <xf numFmtId="0" fontId="2" fillId="2" borderId="27" xfId="1" applyFont="1" applyFill="1" applyBorder="1" applyAlignment="1">
      <alignment horizontal="center"/>
    </xf>
    <xf numFmtId="0" fontId="6" fillId="2" borderId="27" xfId="1" applyFont="1" applyFill="1" applyBorder="1" applyAlignment="1">
      <alignment horizontal="center"/>
    </xf>
    <xf numFmtId="0" fontId="2" fillId="2" borderId="28" xfId="1" applyFont="1" applyFill="1" applyBorder="1" applyAlignment="1">
      <alignment horizontal="right"/>
    </xf>
    <xf numFmtId="0" fontId="2" fillId="2" borderId="28" xfId="1" applyFont="1" applyFill="1" applyBorder="1" applyAlignment="1">
      <alignment horizontal="center"/>
    </xf>
    <xf numFmtId="0" fontId="2" fillId="2" borderId="28" xfId="1" applyFont="1" applyFill="1" applyBorder="1"/>
    <xf numFmtId="4" fontId="2" fillId="2" borderId="28" xfId="1" applyNumberFormat="1" applyFont="1" applyFill="1" applyBorder="1"/>
    <xf numFmtId="2" fontId="4" fillId="2" borderId="27" xfId="1" applyNumberFormat="1" applyFont="1" applyFill="1" applyBorder="1"/>
    <xf numFmtId="4" fontId="2" fillId="2" borderId="11" xfId="1" applyNumberFormat="1" applyFont="1" applyFill="1" applyBorder="1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 wrapText="1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1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wrapText="1"/>
    </xf>
    <xf numFmtId="0" fontId="2" fillId="2" borderId="6" xfId="1" applyFont="1" applyFill="1" applyBorder="1" applyAlignment="1">
      <alignment horizontal="center"/>
    </xf>
    <xf numFmtId="0" fontId="2" fillId="2" borderId="15" xfId="1" applyFont="1" applyFill="1" applyBorder="1" applyAlignment="1">
      <alignment horizontal="center"/>
    </xf>
    <xf numFmtId="0" fontId="6" fillId="2" borderId="17" xfId="1" applyFont="1" applyFill="1" applyBorder="1" applyAlignment="1">
      <alignment horizontal="center"/>
    </xf>
    <xf numFmtId="0" fontId="6" fillId="2" borderId="5" xfId="1" applyFont="1" applyFill="1" applyBorder="1" applyAlignment="1">
      <alignment horizontal="center"/>
    </xf>
    <xf numFmtId="0" fontId="6" fillId="2" borderId="5" xfId="1" applyFont="1" applyFill="1" applyBorder="1"/>
    <xf numFmtId="4" fontId="6" fillId="2" borderId="5" xfId="1" applyNumberFormat="1" applyFont="1" applyFill="1" applyBorder="1"/>
    <xf numFmtId="4" fontId="12" fillId="2" borderId="5" xfId="1" applyNumberFormat="1" applyFont="1" applyFill="1" applyBorder="1"/>
    <xf numFmtId="4" fontId="6" fillId="2" borderId="6" xfId="1" applyNumberFormat="1" applyFont="1" applyFill="1" applyBorder="1"/>
    <xf numFmtId="0" fontId="2" fillId="2" borderId="0" xfId="1" applyFont="1" applyFill="1"/>
    <xf numFmtId="0" fontId="2" fillId="2" borderId="21" xfId="1" applyFont="1" applyFill="1" applyBorder="1"/>
    <xf numFmtId="2" fontId="4" fillId="2" borderId="17" xfId="1" applyNumberFormat="1" applyFont="1" applyFill="1" applyBorder="1"/>
    <xf numFmtId="3" fontId="0" fillId="2" borderId="0" xfId="0" applyNumberFormat="1" applyFill="1"/>
    <xf numFmtId="0" fontId="2" fillId="2" borderId="0" xfId="0" applyFont="1" applyFill="1"/>
    <xf numFmtId="0" fontId="2" fillId="2" borderId="29" xfId="1" applyFont="1" applyFill="1" applyBorder="1" applyAlignment="1">
      <alignment horizontal="center"/>
    </xf>
    <xf numFmtId="0" fontId="2" fillId="2" borderId="30" xfId="1" applyFont="1" applyFill="1" applyBorder="1" applyAlignment="1">
      <alignment horizontal="center"/>
    </xf>
    <xf numFmtId="0" fontId="2" fillId="2" borderId="22" xfId="1" applyFont="1" applyFill="1" applyBorder="1"/>
    <xf numFmtId="0" fontId="2" fillId="2" borderId="22" xfId="1" applyFont="1" applyFill="1" applyBorder="1" applyAlignment="1">
      <alignment horizontal="center"/>
    </xf>
    <xf numFmtId="2" fontId="4" fillId="2" borderId="22" xfId="1" applyNumberFormat="1" applyFont="1" applyFill="1" applyBorder="1"/>
    <xf numFmtId="0" fontId="6" fillId="2" borderId="22" xfId="1" applyFont="1" applyFill="1" applyBorder="1" applyAlignment="1">
      <alignment horizontal="left"/>
    </xf>
    <xf numFmtId="0" fontId="6" fillId="2" borderId="22" xfId="1" applyFont="1" applyFill="1" applyBorder="1" applyAlignment="1">
      <alignment horizontal="center"/>
    </xf>
    <xf numFmtId="0" fontId="6" fillId="2" borderId="22" xfId="1" applyFont="1" applyFill="1" applyBorder="1"/>
    <xf numFmtId="4" fontId="6" fillId="2" borderId="22" xfId="1" applyNumberFormat="1" applyFont="1" applyFill="1" applyBorder="1"/>
    <xf numFmtId="4" fontId="12" fillId="2" borderId="22" xfId="1" applyNumberFormat="1" applyFont="1" applyFill="1" applyBorder="1"/>
    <xf numFmtId="4" fontId="6" fillId="2" borderId="31" xfId="1" applyNumberFormat="1" applyFont="1" applyFill="1" applyBorder="1"/>
    <xf numFmtId="4" fontId="14" fillId="2" borderId="0" xfId="1" applyNumberFormat="1" applyFont="1" applyFill="1"/>
    <xf numFmtId="0" fontId="2" fillId="2" borderId="19" xfId="0" applyFont="1" applyFill="1" applyBorder="1" applyAlignment="1">
      <alignment horizontal="center"/>
    </xf>
    <xf numFmtId="0" fontId="15" fillId="2" borderId="21" xfId="0" applyFont="1" applyFill="1" applyBorder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4" fontId="11" fillId="2" borderId="5" xfId="0" applyNumberFormat="1" applyFont="1" applyFill="1" applyBorder="1"/>
    <xf numFmtId="4" fontId="2" fillId="2" borderId="22" xfId="0" applyNumberFormat="1" applyFont="1" applyFill="1" applyBorder="1"/>
    <xf numFmtId="4" fontId="15" fillId="2" borderId="6" xfId="0" applyNumberFormat="1" applyFont="1" applyFill="1" applyBorder="1"/>
    <xf numFmtId="0" fontId="3" fillId="2" borderId="0" xfId="0" applyFont="1" applyFill="1"/>
    <xf numFmtId="4" fontId="4" fillId="2" borderId="22" xfId="1" applyNumberFormat="1" applyFont="1" applyFill="1" applyBorder="1"/>
    <xf numFmtId="0" fontId="2" fillId="2" borderId="20" xfId="1" applyFont="1" applyFill="1" applyBorder="1"/>
    <xf numFmtId="4" fontId="4" fillId="2" borderId="21" xfId="1" applyNumberFormat="1" applyFont="1" applyFill="1" applyBorder="1"/>
    <xf numFmtId="0" fontId="2" fillId="2" borderId="5" xfId="1" applyFont="1" applyFill="1" applyBorder="1" applyAlignment="1">
      <alignment wrapText="1"/>
    </xf>
    <xf numFmtId="0" fontId="2" fillId="2" borderId="14" xfId="1" applyFont="1" applyFill="1" applyBorder="1"/>
    <xf numFmtId="0" fontId="6" fillId="2" borderId="5" xfId="1" applyFont="1" applyFill="1" applyBorder="1" applyAlignment="1">
      <alignment horizontal="left"/>
    </xf>
    <xf numFmtId="4" fontId="4" fillId="2" borderId="17" xfId="1" applyNumberFormat="1" applyFont="1" applyFill="1" applyBorder="1"/>
    <xf numFmtId="0" fontId="2" fillId="2" borderId="30" xfId="1" applyFont="1" applyFill="1" applyBorder="1"/>
    <xf numFmtId="0" fontId="6" fillId="2" borderId="20" xfId="1" applyFont="1" applyFill="1" applyBorder="1" applyAlignment="1">
      <alignment horizontal="center"/>
    </xf>
    <xf numFmtId="0" fontId="6" fillId="2" borderId="16" xfId="1" applyFont="1" applyFill="1" applyBorder="1" applyAlignment="1">
      <alignment horizontal="center"/>
    </xf>
    <xf numFmtId="4" fontId="11" fillId="2" borderId="5" xfId="1" applyNumberFormat="1" applyFont="1" applyFill="1" applyBorder="1"/>
    <xf numFmtId="4" fontId="12" fillId="2" borderId="0" xfId="1" applyNumberFormat="1" applyFont="1" applyFill="1"/>
    <xf numFmtId="4" fontId="4" fillId="2" borderId="0" xfId="1" applyNumberFormat="1" applyFont="1" applyFill="1"/>
    <xf numFmtId="164" fontId="2" fillId="2" borderId="5" xfId="1" applyNumberFormat="1" applyFont="1" applyFill="1" applyBorder="1" applyAlignment="1">
      <alignment horizontal="center"/>
    </xf>
    <xf numFmtId="165" fontId="2" fillId="2" borderId="5" xfId="1" applyNumberFormat="1" applyFont="1" applyFill="1" applyBorder="1" applyAlignment="1">
      <alignment horizontal="center"/>
    </xf>
    <xf numFmtId="2" fontId="2" fillId="2" borderId="5" xfId="1" applyNumberFormat="1" applyFont="1" applyFill="1" applyBorder="1" applyAlignment="1">
      <alignment horizontal="center"/>
    </xf>
    <xf numFmtId="0" fontId="2" fillId="2" borderId="26" xfId="1" applyFont="1" applyFill="1" applyBorder="1"/>
    <xf numFmtId="4" fontId="4" fillId="2" borderId="27" xfId="1" applyNumberFormat="1" applyFont="1" applyFill="1" applyBorder="1"/>
    <xf numFmtId="0" fontId="2" fillId="2" borderId="0" xfId="1" applyFont="1" applyFill="1" applyAlignment="1">
      <alignment horizontal="center"/>
    </xf>
    <xf numFmtId="0" fontId="2" fillId="2" borderId="13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vertical="center" wrapText="1"/>
    </xf>
    <xf numFmtId="4" fontId="24" fillId="2" borderId="0" xfId="1" applyNumberFormat="1" applyFont="1" applyFill="1"/>
    <xf numFmtId="4" fontId="25" fillId="2" borderId="0" xfId="1" applyNumberFormat="1" applyFont="1" applyFill="1"/>
    <xf numFmtId="49" fontId="22" fillId="2" borderId="0" xfId="1" applyNumberFormat="1" applyFont="1" applyFill="1"/>
    <xf numFmtId="0" fontId="4" fillId="2" borderId="0" xfId="1" applyFont="1" applyFill="1"/>
    <xf numFmtId="4" fontId="4" fillId="2" borderId="0" xfId="1" applyNumberFormat="1" applyFont="1" applyFill="1" applyAlignment="1">
      <alignment horizontal="left"/>
    </xf>
    <xf numFmtId="0" fontId="6" fillId="2" borderId="20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right" wrapText="1"/>
    </xf>
    <xf numFmtId="4" fontId="2" fillId="2" borderId="5" xfId="1" applyNumberFormat="1" applyFont="1" applyFill="1" applyBorder="1" applyAlignment="1">
      <alignment horizontal="right"/>
    </xf>
    <xf numFmtId="4" fontId="4" fillId="2" borderId="21" xfId="1" applyNumberFormat="1" applyFont="1" applyFill="1" applyBorder="1" applyAlignment="1">
      <alignment horizontal="right"/>
    </xf>
    <xf numFmtId="0" fontId="2" fillId="2" borderId="21" xfId="0" applyFont="1" applyFill="1" applyBorder="1"/>
    <xf numFmtId="4" fontId="2" fillId="2" borderId="5" xfId="0" applyNumberFormat="1" applyFont="1" applyFill="1" applyBorder="1" applyAlignment="1">
      <alignment horizontal="right"/>
    </xf>
    <xf numFmtId="4" fontId="4" fillId="2" borderId="21" xfId="0" applyNumberFormat="1" applyFont="1" applyFill="1" applyBorder="1"/>
    <xf numFmtId="4" fontId="2" fillId="2" borderId="6" xfId="0" applyNumberFormat="1" applyFont="1" applyFill="1" applyBorder="1" applyAlignment="1">
      <alignment horizontal="right"/>
    </xf>
    <xf numFmtId="3" fontId="4" fillId="2" borderId="21" xfId="1" applyNumberFormat="1" applyFont="1" applyFill="1" applyBorder="1"/>
    <xf numFmtId="0" fontId="2" fillId="2" borderId="19" xfId="1" applyFont="1" applyFill="1" applyBorder="1" applyAlignment="1">
      <alignment horizontal="center" vertical="center"/>
    </xf>
    <xf numFmtId="0" fontId="2" fillId="2" borderId="20" xfId="1" applyFont="1" applyFill="1" applyBorder="1" applyAlignment="1">
      <alignment horizontal="center" vertical="center"/>
    </xf>
    <xf numFmtId="4" fontId="2" fillId="2" borderId="21" xfId="1" applyNumberFormat="1" applyFont="1" applyFill="1" applyBorder="1" applyAlignment="1">
      <alignment horizontal="center"/>
    </xf>
    <xf numFmtId="0" fontId="4" fillId="2" borderId="21" xfId="1" applyFont="1" applyFill="1" applyBorder="1" applyAlignment="1">
      <alignment horizontal="center"/>
    </xf>
    <xf numFmtId="0" fontId="27" fillId="2" borderId="0" xfId="1" applyFont="1" applyFill="1" applyAlignment="1">
      <alignment horizontal="left"/>
    </xf>
    <xf numFmtId="0" fontId="4" fillId="2" borderId="0" xfId="1" applyFont="1" applyFill="1" applyAlignment="1">
      <alignment horizontal="left"/>
    </xf>
    <xf numFmtId="4" fontId="2" fillId="2" borderId="21" xfId="1" applyNumberFormat="1" applyFont="1" applyFill="1" applyBorder="1"/>
    <xf numFmtId="4" fontId="2" fillId="2" borderId="31" xfId="1" applyNumberFormat="1" applyFont="1" applyFill="1" applyBorder="1"/>
    <xf numFmtId="4" fontId="0" fillId="2" borderId="5" xfId="0" applyNumberFormat="1" applyFill="1" applyBorder="1"/>
    <xf numFmtId="4" fontId="2" fillId="2" borderId="22" xfId="1" applyNumberFormat="1" applyFont="1" applyFill="1" applyBorder="1" applyAlignment="1">
      <alignment horizontal="center"/>
    </xf>
    <xf numFmtId="4" fontId="28" fillId="2" borderId="0" xfId="1" applyNumberFormat="1" applyFont="1" applyFill="1"/>
    <xf numFmtId="0" fontId="12" fillId="2" borderId="22" xfId="1" applyFont="1" applyFill="1" applyBorder="1" applyAlignment="1">
      <alignment horizontal="center"/>
    </xf>
    <xf numFmtId="2" fontId="2" fillId="2" borderId="0" xfId="1" applyNumberFormat="1" applyFont="1" applyFill="1"/>
    <xf numFmtId="2" fontId="4" fillId="2" borderId="0" xfId="1" applyNumberFormat="1" applyFont="1" applyFill="1"/>
    <xf numFmtId="0" fontId="6" fillId="2" borderId="16" xfId="1" applyFont="1" applyFill="1" applyBorder="1"/>
    <xf numFmtId="0" fontId="2" fillId="2" borderId="0" xfId="1" applyFont="1" applyFill="1" applyAlignment="1">
      <alignment horizontal="left"/>
    </xf>
    <xf numFmtId="0" fontId="2" fillId="2" borderId="19" xfId="1" applyFont="1" applyFill="1" applyBorder="1"/>
    <xf numFmtId="165" fontId="2" fillId="2" borderId="22" xfId="1" applyNumberFormat="1" applyFont="1" applyFill="1" applyBorder="1" applyAlignment="1">
      <alignment horizontal="center"/>
    </xf>
    <xf numFmtId="0" fontId="2" fillId="2" borderId="22" xfId="1" applyFont="1" applyFill="1" applyBorder="1" applyAlignment="1">
      <alignment wrapText="1"/>
    </xf>
    <xf numFmtId="4" fontId="2" fillId="2" borderId="22" xfId="1" applyNumberFormat="1" applyFont="1" applyFill="1" applyBorder="1" applyAlignment="1">
      <alignment wrapText="1"/>
    </xf>
    <xf numFmtId="3" fontId="28" fillId="2" borderId="0" xfId="1" applyNumberFormat="1" applyFont="1" applyFill="1"/>
    <xf numFmtId="4" fontId="2" fillId="2" borderId="21" xfId="1" applyNumberFormat="1" applyFont="1" applyFill="1" applyBorder="1" applyAlignment="1">
      <alignment wrapText="1"/>
    </xf>
    <xf numFmtId="0" fontId="2" fillId="2" borderId="22" xfId="1" applyFont="1" applyFill="1" applyBorder="1" applyAlignment="1">
      <alignment horizontal="right"/>
    </xf>
    <xf numFmtId="0" fontId="2" fillId="2" borderId="29" xfId="1" applyFont="1" applyFill="1" applyBorder="1"/>
    <xf numFmtId="0" fontId="6" fillId="2" borderId="30" xfId="1" applyFont="1" applyFill="1" applyBorder="1" applyAlignment="1">
      <alignment horizontal="left"/>
    </xf>
    <xf numFmtId="4" fontId="12" fillId="2" borderId="17" xfId="1" applyNumberFormat="1" applyFont="1" applyFill="1" applyBorder="1"/>
    <xf numFmtId="4" fontId="6" fillId="2" borderId="32" xfId="1" applyNumberFormat="1" applyFont="1" applyFill="1" applyBorder="1"/>
    <xf numFmtId="0" fontId="2" fillId="2" borderId="14" xfId="1" applyFont="1" applyFill="1" applyBorder="1" applyAlignment="1">
      <alignment horizontal="center"/>
    </xf>
    <xf numFmtId="4" fontId="2" fillId="2" borderId="33" xfId="0" applyNumberFormat="1" applyFont="1" applyFill="1" applyBorder="1"/>
    <xf numFmtId="4" fontId="2" fillId="2" borderId="6" xfId="0" applyNumberFormat="1" applyFont="1" applyFill="1" applyBorder="1"/>
    <xf numFmtId="0" fontId="29" fillId="2" borderId="0" xfId="0" applyFont="1" applyFill="1"/>
    <xf numFmtId="0" fontId="15" fillId="2" borderId="0" xfId="1" applyFont="1" applyFill="1"/>
    <xf numFmtId="0" fontId="2" fillId="2" borderId="19" xfId="0" applyFont="1" applyFill="1" applyBorder="1"/>
    <xf numFmtId="0" fontId="6" fillId="2" borderId="21" xfId="0" applyFont="1" applyFill="1" applyBorder="1"/>
    <xf numFmtId="0" fontId="6" fillId="2" borderId="21" xfId="0" applyFont="1" applyFill="1" applyBorder="1" applyAlignment="1">
      <alignment wrapText="1"/>
    </xf>
    <xf numFmtId="4" fontId="6" fillId="2" borderId="21" xfId="0" applyNumberFormat="1" applyFont="1" applyFill="1" applyBorder="1"/>
    <xf numFmtId="0" fontId="12" fillId="2" borderId="17" xfId="0" applyFont="1" applyFill="1" applyBorder="1"/>
    <xf numFmtId="4" fontId="6" fillId="2" borderId="32" xfId="0" applyNumberFormat="1" applyFont="1" applyFill="1" applyBorder="1"/>
    <xf numFmtId="0" fontId="6" fillId="2" borderId="20" xfId="0" applyFont="1" applyFill="1" applyBorder="1"/>
    <xf numFmtId="0" fontId="11" fillId="2" borderId="14" xfId="0" applyFont="1" applyFill="1" applyBorder="1" applyAlignment="1">
      <alignment wrapText="1"/>
    </xf>
    <xf numFmtId="0" fontId="12" fillId="2" borderId="14" xfId="0" applyFont="1" applyFill="1" applyBorder="1"/>
    <xf numFmtId="0" fontId="4" fillId="2" borderId="20" xfId="1" applyFont="1" applyFill="1" applyBorder="1"/>
    <xf numFmtId="0" fontId="1" fillId="2" borderId="0" xfId="0" applyFont="1" applyFill="1"/>
    <xf numFmtId="0" fontId="6" fillId="2" borderId="22" xfId="0" applyFont="1" applyFill="1" applyBorder="1" applyAlignment="1">
      <alignment wrapText="1"/>
    </xf>
    <xf numFmtId="4" fontId="6" fillId="2" borderId="31" xfId="0" applyNumberFormat="1" applyFont="1" applyFill="1" applyBorder="1"/>
    <xf numFmtId="4" fontId="2" fillId="2" borderId="33" xfId="1" applyNumberFormat="1" applyFont="1" applyFill="1" applyBorder="1"/>
    <xf numFmtId="0" fontId="4" fillId="2" borderId="21" xfId="1" applyFont="1" applyFill="1" applyBorder="1"/>
    <xf numFmtId="0" fontId="2" fillId="2" borderId="15" xfId="0" applyFont="1" applyFill="1" applyBorder="1" applyAlignment="1">
      <alignment horizontal="center"/>
    </xf>
    <xf numFmtId="0" fontId="6" fillId="2" borderId="16" xfId="0" applyFont="1" applyFill="1" applyBorder="1"/>
    <xf numFmtId="0" fontId="2" fillId="2" borderId="22" xfId="0" applyFont="1" applyFill="1" applyBorder="1"/>
    <xf numFmtId="0" fontId="2" fillId="2" borderId="22" xfId="0" applyFont="1" applyFill="1" applyBorder="1" applyAlignment="1">
      <alignment horizontal="center"/>
    </xf>
    <xf numFmtId="0" fontId="6" fillId="2" borderId="22" xfId="0" applyFont="1" applyFill="1" applyBorder="1"/>
    <xf numFmtId="4" fontId="6" fillId="2" borderId="34" xfId="0" applyNumberFormat="1" applyFont="1" applyFill="1" applyBorder="1"/>
    <xf numFmtId="4" fontId="4" fillId="2" borderId="5" xfId="0" applyNumberFormat="1" applyFont="1" applyFill="1" applyBorder="1"/>
    <xf numFmtId="4" fontId="30" fillId="2" borderId="0" xfId="1" applyNumberFormat="1" applyFont="1" applyFill="1"/>
    <xf numFmtId="0" fontId="2" fillId="2" borderId="29" xfId="0" applyFont="1" applyFill="1" applyBorder="1" applyAlignment="1">
      <alignment horizontal="center"/>
    </xf>
    <xf numFmtId="0" fontId="2" fillId="2" borderId="35" xfId="0" applyFont="1" applyFill="1" applyBorder="1"/>
    <xf numFmtId="4" fontId="2" fillId="2" borderId="34" xfId="0" applyNumberFormat="1" applyFont="1" applyFill="1" applyBorder="1"/>
    <xf numFmtId="4" fontId="4" fillId="2" borderId="22" xfId="0" applyNumberFormat="1" applyFont="1" applyFill="1" applyBorder="1"/>
    <xf numFmtId="4" fontId="2" fillId="2" borderId="31" xfId="0" applyNumberFormat="1" applyFont="1" applyFill="1" applyBorder="1"/>
    <xf numFmtId="0" fontId="0" fillId="2" borderId="5" xfId="0" applyFill="1" applyBorder="1"/>
    <xf numFmtId="0" fontId="11" fillId="2" borderId="22" xfId="1" applyFont="1" applyFill="1" applyBorder="1" applyAlignment="1">
      <alignment horizontal="right"/>
    </xf>
    <xf numFmtId="0" fontId="2" fillId="2" borderId="21" xfId="0" applyFont="1" applyFill="1" applyBorder="1" applyAlignment="1">
      <alignment horizontal="center"/>
    </xf>
    <xf numFmtId="0" fontId="11" fillId="2" borderId="22" xfId="1" applyFont="1" applyFill="1" applyBorder="1"/>
    <xf numFmtId="4" fontId="11" fillId="2" borderId="22" xfId="1" applyNumberFormat="1" applyFont="1" applyFill="1" applyBorder="1"/>
    <xf numFmtId="4" fontId="10" fillId="2" borderId="21" xfId="1" applyNumberFormat="1" applyFont="1" applyFill="1" applyBorder="1"/>
    <xf numFmtId="0" fontId="2" fillId="2" borderId="27" xfId="1" applyFont="1" applyFill="1" applyBorder="1"/>
    <xf numFmtId="0" fontId="6" fillId="2" borderId="22" xfId="1" applyFont="1" applyFill="1" applyBorder="1" applyAlignment="1">
      <alignment wrapText="1"/>
    </xf>
    <xf numFmtId="4" fontId="12" fillId="2" borderId="21" xfId="1" applyNumberFormat="1" applyFont="1" applyFill="1" applyBorder="1"/>
    <xf numFmtId="0" fontId="6" fillId="2" borderId="35" xfId="1" applyFont="1" applyFill="1" applyBorder="1" applyAlignment="1">
      <alignment horizontal="center"/>
    </xf>
    <xf numFmtId="2" fontId="12" fillId="2" borderId="22" xfId="1" applyNumberFormat="1" applyFont="1" applyFill="1" applyBorder="1"/>
    <xf numFmtId="2" fontId="12" fillId="2" borderId="21" xfId="1" applyNumberFormat="1" applyFont="1" applyFill="1" applyBorder="1"/>
    <xf numFmtId="0" fontId="6" fillId="2" borderId="21" xfId="1" applyFont="1" applyFill="1" applyBorder="1"/>
    <xf numFmtId="0" fontId="11" fillId="2" borderId="22" xfId="1" applyFont="1" applyFill="1" applyBorder="1" applyAlignment="1">
      <alignment horizontal="center"/>
    </xf>
    <xf numFmtId="4" fontId="6" fillId="2" borderId="21" xfId="1" applyNumberFormat="1" applyFont="1" applyFill="1" applyBorder="1"/>
    <xf numFmtId="4" fontId="11" fillId="2" borderId="31" xfId="1" applyNumberFormat="1" applyFont="1" applyFill="1" applyBorder="1"/>
    <xf numFmtId="0" fontId="4" fillId="2" borderId="19" xfId="1" applyFont="1" applyFill="1" applyBorder="1" applyAlignment="1">
      <alignment horizontal="center"/>
    </xf>
    <xf numFmtId="3" fontId="2" fillId="2" borderId="21" xfId="1" applyNumberFormat="1" applyFont="1" applyFill="1" applyBorder="1"/>
    <xf numFmtId="0" fontId="24" fillId="2" borderId="0" xfId="1" applyFont="1" applyFill="1"/>
    <xf numFmtId="1" fontId="4" fillId="2" borderId="21" xfId="1" applyNumberFormat="1" applyFont="1" applyFill="1" applyBorder="1"/>
    <xf numFmtId="0" fontId="28" fillId="2" borderId="0" xfId="1" applyFont="1" applyFill="1"/>
    <xf numFmtId="0" fontId="4" fillId="2" borderId="22" xfId="1" applyFont="1" applyFill="1" applyBorder="1" applyAlignment="1">
      <alignment horizontal="center"/>
    </xf>
    <xf numFmtId="0" fontId="2" fillId="2" borderId="35" xfId="1" applyFont="1" applyFill="1" applyBorder="1"/>
    <xf numFmtId="0" fontId="32" fillId="2" borderId="22" xfId="1" applyFont="1" applyFill="1" applyBorder="1"/>
    <xf numFmtId="4" fontId="6" fillId="2" borderId="24" xfId="1" applyNumberFormat="1" applyFont="1" applyFill="1" applyBorder="1"/>
    <xf numFmtId="0" fontId="0" fillId="2" borderId="15" xfId="0" applyFill="1" applyBorder="1"/>
    <xf numFmtId="0" fontId="32" fillId="2" borderId="5" xfId="1" applyFont="1" applyFill="1" applyBorder="1"/>
    <xf numFmtId="49" fontId="2" fillId="2" borderId="17" xfId="1" applyNumberFormat="1" applyFont="1" applyFill="1" applyBorder="1" applyAlignment="1">
      <alignment horizontal="right" wrapText="1"/>
    </xf>
    <xf numFmtId="0" fontId="0" fillId="2" borderId="19" xfId="0" applyFill="1" applyBorder="1"/>
    <xf numFmtId="0" fontId="15" fillId="2" borderId="20" xfId="1" applyFont="1" applyFill="1" applyBorder="1" applyAlignment="1">
      <alignment horizontal="center"/>
    </xf>
    <xf numFmtId="0" fontId="15" fillId="2" borderId="22" xfId="1" applyFont="1" applyFill="1" applyBorder="1"/>
    <xf numFmtId="0" fontId="15" fillId="2" borderId="22" xfId="1" applyFont="1" applyFill="1" applyBorder="1" applyAlignment="1">
      <alignment horizontal="center"/>
    </xf>
    <xf numFmtId="4" fontId="15" fillId="2" borderId="22" xfId="1" applyNumberFormat="1" applyFont="1" applyFill="1" applyBorder="1"/>
    <xf numFmtId="4" fontId="15" fillId="2" borderId="6" xfId="1" applyNumberFormat="1" applyFont="1" applyFill="1" applyBorder="1"/>
    <xf numFmtId="4" fontId="2" fillId="2" borderId="27" xfId="1" applyNumberFormat="1" applyFont="1" applyFill="1" applyBorder="1"/>
    <xf numFmtId="4" fontId="33" fillId="2" borderId="0" xfId="1" applyNumberFormat="1" applyFont="1" applyFill="1"/>
    <xf numFmtId="0" fontId="2" fillId="2" borderId="2" xfId="1" applyFont="1" applyFill="1" applyBorder="1" applyAlignment="1">
      <alignment horizontal="center" wrapText="1"/>
    </xf>
    <xf numFmtId="4" fontId="34" fillId="2" borderId="0" xfId="1" applyNumberFormat="1" applyFont="1" applyFill="1"/>
    <xf numFmtId="3" fontId="35" fillId="2" borderId="0" xfId="1" applyNumberFormat="1" applyFont="1" applyFill="1"/>
    <xf numFmtId="3" fontId="36" fillId="2" borderId="0" xfId="0" applyNumberFormat="1" applyFont="1" applyFill="1"/>
    <xf numFmtId="0" fontId="3" fillId="2" borderId="19" xfId="1" applyFill="1" applyBorder="1"/>
    <xf numFmtId="0" fontId="6" fillId="2" borderId="30" xfId="1" applyFont="1" applyFill="1" applyBorder="1"/>
    <xf numFmtId="0" fontId="3" fillId="2" borderId="22" xfId="0" applyFont="1" applyFill="1" applyBorder="1"/>
    <xf numFmtId="0" fontId="32" fillId="2" borderId="22" xfId="1" applyFont="1" applyFill="1" applyBorder="1" applyAlignment="1">
      <alignment wrapText="1"/>
    </xf>
    <xf numFmtId="4" fontId="6" fillId="2" borderId="34" xfId="1" applyNumberFormat="1" applyFont="1" applyFill="1" applyBorder="1"/>
    <xf numFmtId="0" fontId="2" fillId="2" borderId="4" xfId="1" applyFont="1" applyFill="1" applyBorder="1" applyAlignment="1">
      <alignment horizontal="center"/>
    </xf>
    <xf numFmtId="0" fontId="6" fillId="2" borderId="14" xfId="1" applyFont="1" applyFill="1" applyBorder="1"/>
    <xf numFmtId="0" fontId="6" fillId="2" borderId="5" xfId="1" applyFont="1" applyFill="1" applyBorder="1" applyAlignment="1">
      <alignment wrapText="1"/>
    </xf>
    <xf numFmtId="0" fontId="6" fillId="2" borderId="17" xfId="1" applyFont="1" applyFill="1" applyBorder="1"/>
    <xf numFmtId="4" fontId="2" fillId="2" borderId="34" xfId="1" applyNumberFormat="1" applyFont="1" applyFill="1" applyBorder="1"/>
    <xf numFmtId="0" fontId="6" fillId="2" borderId="20" xfId="1" applyFont="1" applyFill="1" applyBorder="1"/>
    <xf numFmtId="0" fontId="15" fillId="2" borderId="5" xfId="1" applyFont="1" applyFill="1" applyBorder="1" applyAlignment="1">
      <alignment wrapText="1"/>
    </xf>
    <xf numFmtId="4" fontId="15" fillId="2" borderId="34" xfId="1" applyNumberFormat="1" applyFont="1" applyFill="1" applyBorder="1"/>
    <xf numFmtId="0" fontId="32" fillId="2" borderId="30" xfId="1" applyFont="1" applyFill="1" applyBorder="1"/>
    <xf numFmtId="0" fontId="3" fillId="2" borderId="5" xfId="1" applyFill="1" applyBorder="1"/>
    <xf numFmtId="0" fontId="3" fillId="2" borderId="36" xfId="1" applyFill="1" applyBorder="1"/>
    <xf numFmtId="4" fontId="38" fillId="2" borderId="5" xfId="1" applyNumberFormat="1" applyFont="1" applyFill="1" applyBorder="1"/>
    <xf numFmtId="4" fontId="38" fillId="2" borderId="6" xfId="1" applyNumberFormat="1" applyFont="1" applyFill="1" applyBorder="1"/>
    <xf numFmtId="4" fontId="22" fillId="2" borderId="0" xfId="1" applyNumberFormat="1" applyFont="1" applyFill="1"/>
    <xf numFmtId="0" fontId="3" fillId="2" borderId="25" xfId="1" applyFill="1" applyBorder="1"/>
    <xf numFmtId="0" fontId="6" fillId="2" borderId="27" xfId="1" applyFont="1" applyFill="1" applyBorder="1"/>
    <xf numFmtId="0" fontId="6" fillId="2" borderId="26" xfId="1" applyFont="1" applyFill="1" applyBorder="1" applyAlignment="1">
      <alignment horizontal="center"/>
    </xf>
    <xf numFmtId="0" fontId="2" fillId="2" borderId="10" xfId="1" applyFont="1" applyFill="1" applyBorder="1"/>
    <xf numFmtId="4" fontId="3" fillId="2" borderId="28" xfId="1" applyNumberFormat="1" applyFill="1" applyBorder="1"/>
    <xf numFmtId="4" fontId="4" fillId="2" borderId="28" xfId="1" applyNumberFormat="1" applyFont="1" applyFill="1" applyBorder="1"/>
    <xf numFmtId="4" fontId="3" fillId="2" borderId="11" xfId="1" applyNumberFormat="1" applyFill="1" applyBorder="1"/>
    <xf numFmtId="0" fontId="6" fillId="2" borderId="0" xfId="1" applyFont="1" applyFill="1"/>
    <xf numFmtId="0" fontId="2" fillId="2" borderId="0" xfId="1" applyFont="1" applyFill="1" applyAlignment="1">
      <alignment wrapText="1"/>
    </xf>
    <xf numFmtId="4" fontId="6" fillId="2" borderId="0" xfId="1" applyNumberFormat="1" applyFont="1" applyFill="1"/>
    <xf numFmtId="165" fontId="2" fillId="2" borderId="21" xfId="1" applyNumberFormat="1" applyFont="1" applyFill="1" applyBorder="1" applyAlignment="1">
      <alignment horizontal="center"/>
    </xf>
    <xf numFmtId="0" fontId="32" fillId="2" borderId="21" xfId="1" applyFont="1" applyFill="1" applyBorder="1"/>
    <xf numFmtId="4" fontId="2" fillId="2" borderId="32" xfId="1" applyNumberFormat="1" applyFont="1" applyFill="1" applyBorder="1"/>
    <xf numFmtId="165" fontId="2" fillId="2" borderId="17" xfId="1" applyNumberFormat="1" applyFont="1" applyFill="1" applyBorder="1" applyAlignment="1">
      <alignment horizontal="center"/>
    </xf>
    <xf numFmtId="4" fontId="6" fillId="2" borderId="17" xfId="1" applyNumberFormat="1" applyFont="1" applyFill="1" applyBorder="1"/>
    <xf numFmtId="0" fontId="2" fillId="2" borderId="22" xfId="0" applyFont="1" applyFill="1" applyBorder="1" applyAlignment="1">
      <alignment horizontal="right"/>
    </xf>
    <xf numFmtId="164" fontId="2" fillId="2" borderId="22" xfId="0" applyNumberFormat="1" applyFont="1" applyFill="1" applyBorder="1" applyAlignment="1">
      <alignment horizontal="center"/>
    </xf>
    <xf numFmtId="0" fontId="2" fillId="2" borderId="22" xfId="0" applyFont="1" applyFill="1" applyBorder="1" applyAlignment="1">
      <alignment wrapText="1"/>
    </xf>
    <xf numFmtId="4" fontId="40" fillId="2" borderId="34" xfId="0" applyNumberFormat="1" applyFont="1" applyFill="1" applyBorder="1"/>
    <xf numFmtId="0" fontId="2" fillId="2" borderId="5" xfId="0" applyFont="1" applyFill="1" applyBorder="1" applyAlignment="1">
      <alignment horizontal="right"/>
    </xf>
    <xf numFmtId="164" fontId="2" fillId="2" borderId="5" xfId="0" applyNumberFormat="1" applyFont="1" applyFill="1" applyBorder="1" applyAlignment="1">
      <alignment horizontal="center"/>
    </xf>
    <xf numFmtId="4" fontId="2" fillId="2" borderId="5" xfId="0" applyNumberFormat="1" applyFont="1" applyFill="1" applyBorder="1"/>
    <xf numFmtId="3" fontId="19" fillId="2" borderId="0" xfId="1" applyNumberFormat="1" applyFont="1" applyFill="1"/>
    <xf numFmtId="4" fontId="18" fillId="2" borderId="0" xfId="1" applyNumberFormat="1" applyFont="1" applyFill="1"/>
    <xf numFmtId="2" fontId="2" fillId="2" borderId="22" xfId="1" applyNumberFormat="1" applyFont="1" applyFill="1" applyBorder="1" applyAlignment="1">
      <alignment horizontal="center"/>
    </xf>
    <xf numFmtId="49" fontId="2" fillId="2" borderId="22" xfId="1" applyNumberFormat="1" applyFont="1" applyFill="1" applyBorder="1" applyAlignment="1">
      <alignment horizontal="right"/>
    </xf>
    <xf numFmtId="4" fontId="6" fillId="2" borderId="33" xfId="1" applyNumberFormat="1" applyFont="1" applyFill="1" applyBorder="1"/>
    <xf numFmtId="4" fontId="12" fillId="2" borderId="33" xfId="1" applyNumberFormat="1" applyFont="1" applyFill="1" applyBorder="1"/>
    <xf numFmtId="4" fontId="41" fillId="2" borderId="0" xfId="1" applyNumberFormat="1" applyFont="1" applyFill="1"/>
    <xf numFmtId="0" fontId="2" fillId="2" borderId="17" xfId="1" applyFont="1" applyFill="1" applyBorder="1" applyAlignment="1">
      <alignment wrapText="1"/>
    </xf>
    <xf numFmtId="4" fontId="2" fillId="2" borderId="37" xfId="1" applyNumberFormat="1" applyFont="1" applyFill="1" applyBorder="1"/>
    <xf numFmtId="0" fontId="6" fillId="2" borderId="17" xfId="1" applyFont="1" applyFill="1" applyBorder="1" applyAlignment="1">
      <alignment wrapText="1"/>
    </xf>
    <xf numFmtId="4" fontId="6" fillId="2" borderId="37" xfId="1" applyNumberFormat="1" applyFont="1" applyFill="1" applyBorder="1"/>
    <xf numFmtId="4" fontId="12" fillId="2" borderId="37" xfId="1" applyNumberFormat="1" applyFont="1" applyFill="1" applyBorder="1"/>
    <xf numFmtId="0" fontId="6" fillId="2" borderId="21" xfId="1" applyFont="1" applyFill="1" applyBorder="1" applyAlignment="1">
      <alignment wrapText="1"/>
    </xf>
    <xf numFmtId="4" fontId="6" fillId="2" borderId="38" xfId="1" applyNumberFormat="1" applyFont="1" applyFill="1" applyBorder="1"/>
    <xf numFmtId="4" fontId="4" fillId="2" borderId="5" xfId="1" applyNumberFormat="1" applyFont="1" applyFill="1" applyBorder="1"/>
    <xf numFmtId="0" fontId="15" fillId="2" borderId="21" xfId="1" applyFont="1" applyFill="1" applyBorder="1" applyAlignment="1">
      <alignment horizontal="center"/>
    </xf>
    <xf numFmtId="0" fontId="15" fillId="2" borderId="30" xfId="1" applyFont="1" applyFill="1" applyBorder="1" applyAlignment="1">
      <alignment horizontal="center"/>
    </xf>
    <xf numFmtId="0" fontId="2" fillId="2" borderId="36" xfId="1" applyFont="1" applyFill="1" applyBorder="1"/>
    <xf numFmtId="0" fontId="3" fillId="2" borderId="33" xfId="1" applyFill="1" applyBorder="1"/>
    <xf numFmtId="0" fontId="2" fillId="2" borderId="22" xfId="1" applyFont="1" applyFill="1" applyBorder="1" applyAlignment="1">
      <alignment horizontal="center" wrapText="1"/>
    </xf>
    <xf numFmtId="0" fontId="2" fillId="2" borderId="22" xfId="1" applyFont="1" applyFill="1" applyBorder="1" applyAlignment="1">
      <alignment horizontal="center" vertical="center"/>
    </xf>
    <xf numFmtId="0" fontId="32" fillId="2" borderId="30" xfId="1" applyFont="1" applyFill="1" applyBorder="1" applyAlignment="1">
      <alignment horizontal="left"/>
    </xf>
    <xf numFmtId="0" fontId="2" fillId="2" borderId="21" xfId="1" applyFont="1" applyFill="1" applyBorder="1" applyAlignment="1">
      <alignment horizontal="right"/>
    </xf>
    <xf numFmtId="0" fontId="2" fillId="2" borderId="6" xfId="1" applyFont="1" applyFill="1" applyBorder="1" applyAlignment="1">
      <alignment horizontal="right"/>
    </xf>
    <xf numFmtId="0" fontId="2" fillId="2" borderId="21" xfId="1" applyFont="1" applyFill="1" applyBorder="1" applyAlignment="1">
      <alignment horizontal="center" vertical="center"/>
    </xf>
    <xf numFmtId="0" fontId="15" fillId="2" borderId="20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wrapText="1"/>
    </xf>
    <xf numFmtId="0" fontId="6" fillId="2" borderId="5" xfId="1" applyFont="1" applyFill="1" applyBorder="1" applyAlignment="1">
      <alignment horizontal="center" vertical="center"/>
    </xf>
    <xf numFmtId="4" fontId="6" fillId="2" borderId="5" xfId="1" applyNumberFormat="1" applyFont="1" applyFill="1" applyBorder="1" applyAlignment="1">
      <alignment horizontal="right"/>
    </xf>
    <xf numFmtId="4" fontId="6" fillId="2" borderId="21" xfId="1" applyNumberFormat="1" applyFont="1" applyFill="1" applyBorder="1" applyAlignment="1">
      <alignment horizontal="right"/>
    </xf>
    <xf numFmtId="4" fontId="6" fillId="2" borderId="6" xfId="1" applyNumberFormat="1" applyFont="1" applyFill="1" applyBorder="1" applyAlignment="1">
      <alignment horizontal="right"/>
    </xf>
    <xf numFmtId="0" fontId="2" fillId="2" borderId="29" xfId="1" applyFont="1" applyFill="1" applyBorder="1" applyAlignment="1">
      <alignment horizontal="center" vertical="center"/>
    </xf>
    <xf numFmtId="0" fontId="2" fillId="2" borderId="35" xfId="1" applyFont="1" applyFill="1" applyBorder="1" applyAlignment="1">
      <alignment horizontal="center" vertical="center"/>
    </xf>
    <xf numFmtId="0" fontId="2" fillId="2" borderId="30" xfId="1" applyFont="1" applyFill="1" applyBorder="1" applyAlignment="1">
      <alignment horizontal="center" vertical="center"/>
    </xf>
    <xf numFmtId="0" fontId="2" fillId="2" borderId="22" xfId="1" applyFont="1" applyFill="1" applyBorder="1" applyAlignment="1">
      <alignment horizontal="right" wrapText="1"/>
    </xf>
    <xf numFmtId="0" fontId="2" fillId="2" borderId="30" xfId="1" applyFont="1" applyFill="1" applyBorder="1" applyAlignment="1">
      <alignment horizontal="left"/>
    </xf>
    <xf numFmtId="4" fontId="2" fillId="2" borderId="22" xfId="1" applyNumberFormat="1" applyFont="1" applyFill="1" applyBorder="1" applyAlignment="1">
      <alignment horizontal="right"/>
    </xf>
    <xf numFmtId="4" fontId="2" fillId="2" borderId="39" xfId="1" applyNumberFormat="1" applyFont="1" applyFill="1" applyBorder="1" applyAlignment="1">
      <alignment horizontal="right"/>
    </xf>
    <xf numFmtId="4" fontId="3" fillId="2" borderId="22" xfId="1" applyNumberFormat="1" applyFill="1" applyBorder="1"/>
    <xf numFmtId="4" fontId="3" fillId="2" borderId="31" xfId="1" applyNumberFormat="1" applyFill="1" applyBorder="1"/>
    <xf numFmtId="0" fontId="2" fillId="2" borderId="12" xfId="1" applyFont="1" applyFill="1" applyBorder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left"/>
    </xf>
    <xf numFmtId="4" fontId="2" fillId="0" borderId="0" xfId="1" applyNumberFormat="1" applyFont="1" applyAlignment="1">
      <alignment horizontal="right"/>
    </xf>
    <xf numFmtId="0" fontId="2" fillId="0" borderId="0" xfId="1" applyFont="1" applyAlignment="1">
      <alignment horizontal="center"/>
    </xf>
    <xf numFmtId="0" fontId="2" fillId="0" borderId="0" xfId="1" applyFont="1" applyAlignment="1">
      <alignment wrapText="1"/>
    </xf>
    <xf numFmtId="2" fontId="4" fillId="0" borderId="0" xfId="1" applyNumberFormat="1" applyFont="1"/>
    <xf numFmtId="2" fontId="4" fillId="0" borderId="0" xfId="0" applyNumberFormat="1" applyFont="1"/>
    <xf numFmtId="0" fontId="4" fillId="0" borderId="0" xfId="1" applyFont="1" applyAlignment="1">
      <alignment horizontal="left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2" fontId="2" fillId="2" borderId="0" xfId="0" applyNumberFormat="1" applyFont="1" applyFill="1"/>
    <xf numFmtId="4" fontId="2" fillId="2" borderId="0" xfId="1" applyNumberFormat="1" applyFont="1" applyFill="1" applyAlignment="1">
      <alignment horizontal="right"/>
    </xf>
    <xf numFmtId="4" fontId="4" fillId="0" borderId="0" xfId="1" applyNumberFormat="1" applyFont="1" applyAlignment="1">
      <alignment horizontal="left"/>
    </xf>
    <xf numFmtId="4" fontId="3" fillId="2" borderId="0" xfId="1" applyNumberFormat="1" applyFill="1" applyAlignment="1">
      <alignment horizontal="right"/>
    </xf>
    <xf numFmtId="4" fontId="5" fillId="0" borderId="0" xfId="1" applyNumberFormat="1" applyFont="1"/>
    <xf numFmtId="4" fontId="5" fillId="2" borderId="0" xfId="1" applyNumberFormat="1" applyFont="1" applyFill="1"/>
    <xf numFmtId="0" fontId="5" fillId="0" borderId="0" xfId="1" applyFont="1"/>
    <xf numFmtId="4" fontId="3" fillId="0" borderId="0" xfId="1" applyNumberFormat="1"/>
    <xf numFmtId="0" fontId="0" fillId="2" borderId="0" xfId="0" applyFill="1" applyBorder="1"/>
    <xf numFmtId="165" fontId="2" fillId="2" borderId="28" xfId="1" applyNumberFormat="1" applyFont="1" applyFill="1" applyBorder="1" applyAlignment="1">
      <alignment horizontal="center"/>
    </xf>
    <xf numFmtId="4" fontId="6" fillId="2" borderId="39" xfId="1" applyNumberFormat="1" applyFont="1" applyFill="1" applyBorder="1"/>
    <xf numFmtId="0" fontId="6" fillId="2" borderId="0" xfId="1" applyFont="1" applyFill="1" applyBorder="1" applyAlignment="1">
      <alignment horizontal="center" vertical="center"/>
    </xf>
    <xf numFmtId="0" fontId="2" fillId="2" borderId="0" xfId="0" applyFont="1" applyFill="1" applyBorder="1"/>
    <xf numFmtId="4" fontId="2" fillId="2" borderId="27" xfId="1" applyNumberFormat="1" applyFont="1" applyFill="1" applyBorder="1" applyAlignment="1">
      <alignment horizontal="center"/>
    </xf>
    <xf numFmtId="3" fontId="4" fillId="2" borderId="27" xfId="1" applyNumberFormat="1" applyFont="1" applyFill="1" applyBorder="1"/>
    <xf numFmtId="3" fontId="22" fillId="2" borderId="0" xfId="1" applyNumberFormat="1" applyFont="1" applyFill="1" applyBorder="1"/>
    <xf numFmtId="3" fontId="2" fillId="2" borderId="0" xfId="1" applyNumberFormat="1" applyFont="1" applyFill="1" applyBorder="1"/>
    <xf numFmtId="4" fontId="2" fillId="2" borderId="0" xfId="0" applyNumberFormat="1" applyFont="1" applyFill="1" applyBorder="1"/>
    <xf numFmtId="0" fontId="12" fillId="2" borderId="22" xfId="0" applyFont="1" applyFill="1" applyBorder="1"/>
    <xf numFmtId="0" fontId="2" fillId="2" borderId="0" xfId="1" applyFont="1" applyFill="1" applyBorder="1"/>
    <xf numFmtId="0" fontId="2" fillId="2" borderId="0" xfId="1" applyFont="1" applyFill="1" applyBorder="1" applyAlignment="1">
      <alignment horizontal="center"/>
    </xf>
    <xf numFmtId="4" fontId="11" fillId="2" borderId="6" xfId="0" applyNumberFormat="1" applyFont="1" applyFill="1" applyBorder="1"/>
    <xf numFmtId="0" fontId="4" fillId="2" borderId="26" xfId="1" applyFont="1" applyFill="1" applyBorder="1"/>
    <xf numFmtId="0" fontId="6" fillId="2" borderId="0" xfId="1" applyFont="1" applyFill="1" applyBorder="1" applyAlignment="1">
      <alignment horizontal="center"/>
    </xf>
    <xf numFmtId="2" fontId="12" fillId="2" borderId="0" xfId="1" applyNumberFormat="1" applyFont="1" applyFill="1" applyBorder="1"/>
    <xf numFmtId="0" fontId="4" fillId="2" borderId="25" xfId="1" applyFont="1" applyFill="1" applyBorder="1" applyAlignment="1">
      <alignment horizontal="center"/>
    </xf>
    <xf numFmtId="4" fontId="11" fillId="2" borderId="40" xfId="1" applyNumberFormat="1" applyFont="1" applyFill="1" applyBorder="1"/>
    <xf numFmtId="0" fontId="0" fillId="2" borderId="29" xfId="0" applyFill="1" applyBorder="1"/>
    <xf numFmtId="4" fontId="2" fillId="2" borderId="17" xfId="1" applyNumberFormat="1" applyFont="1" applyFill="1" applyBorder="1" applyAlignment="1">
      <alignment horizontal="right" wrapText="1"/>
    </xf>
    <xf numFmtId="4" fontId="15" fillId="2" borderId="18" xfId="1" applyNumberFormat="1" applyFont="1" applyFill="1" applyBorder="1" applyAlignment="1">
      <alignment horizontal="right" wrapText="1"/>
    </xf>
    <xf numFmtId="0" fontId="3" fillId="2" borderId="0" xfId="1" applyFill="1" applyBorder="1"/>
    <xf numFmtId="0" fontId="2" fillId="2" borderId="0" xfId="1" applyFont="1" applyFill="1" applyBorder="1" applyAlignment="1">
      <alignment horizontal="center" vertical="center"/>
    </xf>
    <xf numFmtId="3" fontId="6" fillId="2" borderId="0" xfId="1" applyNumberFormat="1" applyFont="1" applyFill="1" applyBorder="1"/>
    <xf numFmtId="3" fontId="15" fillId="2" borderId="0" xfId="0" applyNumberFormat="1" applyFont="1" applyFill="1" applyBorder="1"/>
    <xf numFmtId="4" fontId="6" fillId="2" borderId="0" xfId="1" applyNumberFormat="1" applyFont="1" applyFill="1" applyBorder="1"/>
    <xf numFmtId="3" fontId="16" fillId="2" borderId="0" xfId="1" applyNumberFormat="1" applyFont="1" applyFill="1" applyBorder="1"/>
    <xf numFmtId="3" fontId="17" fillId="2" borderId="0" xfId="1" applyNumberFormat="1" applyFont="1" applyFill="1" applyBorder="1"/>
    <xf numFmtId="3" fontId="12" fillId="2" borderId="0" xfId="1" applyNumberFormat="1" applyFont="1" applyFill="1" applyBorder="1"/>
    <xf numFmtId="4" fontId="18" fillId="2" borderId="0" xfId="1" applyNumberFormat="1" applyFont="1" applyFill="1" applyBorder="1"/>
    <xf numFmtId="4" fontId="19" fillId="2" borderId="0" xfId="1" applyNumberFormat="1" applyFont="1" applyFill="1" applyBorder="1"/>
    <xf numFmtId="4" fontId="20" fillId="2" borderId="0" xfId="1" applyNumberFormat="1" applyFont="1" applyFill="1" applyBorder="1"/>
    <xf numFmtId="4" fontId="21" fillId="2" borderId="0" xfId="1" applyNumberFormat="1" applyFont="1" applyFill="1" applyBorder="1"/>
    <xf numFmtId="4" fontId="22" fillId="2" borderId="0" xfId="1" applyNumberFormat="1" applyFont="1" applyFill="1" applyBorder="1"/>
    <xf numFmtId="4" fontId="2" fillId="2" borderId="0" xfId="1" applyNumberFormat="1" applyFont="1" applyFill="1" applyBorder="1"/>
    <xf numFmtId="0" fontId="1" fillId="2" borderId="0" xfId="0" applyFont="1" applyFill="1" applyBorder="1"/>
    <xf numFmtId="4" fontId="23" fillId="2" borderId="0" xfId="1" applyNumberFormat="1" applyFont="1" applyFill="1" applyBorder="1"/>
    <xf numFmtId="0" fontId="26" fillId="2" borderId="0" xfId="0" applyFont="1" applyFill="1"/>
    <xf numFmtId="4" fontId="15" fillId="2" borderId="0" xfId="1" applyNumberFormat="1" applyFont="1" applyFill="1" applyBorder="1"/>
    <xf numFmtId="0" fontId="4" fillId="2" borderId="0" xfId="1" applyFont="1" applyFill="1" applyBorder="1"/>
    <xf numFmtId="4" fontId="31" fillId="2" borderId="0" xfId="1" applyNumberFormat="1" applyFont="1" applyFill="1" applyBorder="1"/>
    <xf numFmtId="4" fontId="12" fillId="2" borderId="0" xfId="1" applyNumberFormat="1" applyFont="1" applyFill="1" applyBorder="1"/>
    <xf numFmtId="4" fontId="28" fillId="2" borderId="0" xfId="1" applyNumberFormat="1" applyFont="1" applyFill="1" applyBorder="1"/>
    <xf numFmtId="4" fontId="17" fillId="2" borderId="0" xfId="1" applyNumberFormat="1" applyFont="1" applyFill="1" applyBorder="1"/>
    <xf numFmtId="4" fontId="4" fillId="2" borderId="0" xfId="1" applyNumberFormat="1" applyFont="1" applyFill="1" applyBorder="1"/>
    <xf numFmtId="3" fontId="1" fillId="2" borderId="0" xfId="0" applyNumberFormat="1" applyFont="1" applyFill="1" applyBorder="1"/>
    <xf numFmtId="4" fontId="37" fillId="2" borderId="0" xfId="1" applyNumberFormat="1" applyFont="1" applyFill="1" applyBorder="1"/>
    <xf numFmtId="4" fontId="42" fillId="2" borderId="0" xfId="1" applyNumberFormat="1" applyFont="1" applyFill="1" applyBorder="1"/>
    <xf numFmtId="0" fontId="2" fillId="0" borderId="0" xfId="1" applyFont="1" applyAlignment="1">
      <alignment horizontal="left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12" xfId="0" applyFont="1" applyBorder="1" applyAlignment="1">
      <alignment horizontal="left"/>
    </xf>
    <xf numFmtId="0" fontId="2" fillId="2" borderId="0" xfId="1" applyFont="1" applyFill="1" applyAlignment="1">
      <alignment horizontal="left"/>
    </xf>
    <xf numFmtId="0" fontId="2" fillId="0" borderId="0" xfId="1" applyFont="1" applyAlignment="1">
      <alignment horizontal="center"/>
    </xf>
    <xf numFmtId="0" fontId="2" fillId="2" borderId="0" xfId="1" applyFont="1" applyFill="1" applyAlignment="1">
      <alignment horizontal="center"/>
    </xf>
    <xf numFmtId="0" fontId="2" fillId="0" borderId="0" xfId="1" applyFont="1" applyAlignment="1">
      <alignment horizontal="center" wrapText="1"/>
    </xf>
    <xf numFmtId="0" fontId="2" fillId="0" borderId="13" xfId="1" applyFont="1" applyBorder="1" applyAlignment="1">
      <alignment vertical="center" wrapText="1"/>
    </xf>
    <xf numFmtId="0" fontId="2" fillId="0" borderId="14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/>
    </xf>
    <xf numFmtId="0" fontId="2" fillId="2" borderId="13" xfId="1" applyFont="1" applyFill="1" applyBorder="1" applyAlignment="1">
      <alignment vertical="center" wrapText="1"/>
    </xf>
    <xf numFmtId="0" fontId="2" fillId="2" borderId="20" xfId="0" applyFont="1" applyFill="1" applyBorder="1"/>
    <xf numFmtId="0" fontId="2" fillId="2" borderId="16" xfId="1" applyFont="1" applyFill="1" applyBorder="1"/>
    <xf numFmtId="0" fontId="0" fillId="2" borderId="16" xfId="0" applyFill="1" applyBorder="1"/>
    <xf numFmtId="0" fontId="0" fillId="2" borderId="20" xfId="0" applyFill="1" applyBorder="1"/>
    <xf numFmtId="0" fontId="2" fillId="2" borderId="20" xfId="0" applyFont="1" applyFill="1" applyBorder="1" applyAlignment="1">
      <alignment horizontal="center"/>
    </xf>
    <xf numFmtId="0" fontId="11" fillId="2" borderId="20" xfId="1" applyFont="1" applyFill="1" applyBorder="1"/>
    <xf numFmtId="0" fontId="2" fillId="2" borderId="16" xfId="0" applyFont="1" applyFill="1" applyBorder="1"/>
    <xf numFmtId="0" fontId="2" fillId="2" borderId="30" xfId="0" applyFont="1" applyFill="1" applyBorder="1"/>
    <xf numFmtId="49" fontId="6" fillId="2" borderId="16" xfId="1" applyNumberFormat="1" applyFont="1" applyFill="1" applyBorder="1" applyAlignment="1">
      <alignment horizontal="right"/>
    </xf>
    <xf numFmtId="49" fontId="6" fillId="2" borderId="20" xfId="1" applyNumberFormat="1" applyFont="1" applyFill="1" applyBorder="1" applyAlignment="1">
      <alignment horizontal="right"/>
    </xf>
    <xf numFmtId="49" fontId="6" fillId="2" borderId="30" xfId="1" applyNumberFormat="1" applyFont="1" applyFill="1" applyBorder="1" applyAlignment="1">
      <alignment horizontal="right"/>
    </xf>
    <xf numFmtId="0" fontId="6" fillId="2" borderId="26" xfId="1" applyFont="1" applyFill="1" applyBorder="1"/>
    <xf numFmtId="0" fontId="2" fillId="0" borderId="13" xfId="1" applyFont="1" applyBorder="1" applyAlignment="1">
      <alignment horizontal="center" vertical="center" wrapText="1"/>
    </xf>
    <xf numFmtId="0" fontId="0" fillId="2" borderId="17" xfId="0" applyFill="1" applyBorder="1"/>
    <xf numFmtId="0" fontId="2" fillId="2" borderId="16" xfId="1" applyFont="1" applyFill="1" applyBorder="1" applyAlignment="1">
      <alignment horizontal="center"/>
    </xf>
    <xf numFmtId="0" fontId="0" fillId="2" borderId="21" xfId="0" applyFill="1" applyBorder="1"/>
    <xf numFmtId="0" fontId="2" fillId="2" borderId="16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4" fillId="2" borderId="20" xfId="1" applyFont="1" applyFill="1" applyBorder="1" applyAlignment="1">
      <alignment horizontal="center"/>
    </xf>
    <xf numFmtId="0" fontId="4" fillId="2" borderId="27" xfId="1" applyFont="1" applyFill="1" applyBorder="1" applyAlignment="1">
      <alignment horizontal="center"/>
    </xf>
    <xf numFmtId="0" fontId="0" fillId="2" borderId="22" xfId="0" applyFill="1" applyBorder="1"/>
    <xf numFmtId="0" fontId="3" fillId="2" borderId="20" xfId="1" applyFill="1" applyBorder="1"/>
    <xf numFmtId="0" fontId="3" fillId="2" borderId="26" xfId="1" applyFill="1" applyBorder="1"/>
    <xf numFmtId="0" fontId="2" fillId="2" borderId="41" xfId="1" applyFont="1" applyFill="1" applyBorder="1" applyAlignment="1">
      <alignment horizontal="center"/>
    </xf>
  </cellXfs>
  <cellStyles count="2">
    <cellStyle name="Normal" xfId="0" builtinId="0"/>
    <cellStyle name="Normal_Sheet1" xfId="1" xr:uid="{F35F6457-B123-42FC-986C-1ED08C58CB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C1E1A-BE12-4739-8EDF-59238D05CC70}">
  <dimension ref="A1:O304"/>
  <sheetViews>
    <sheetView tabSelected="1" topLeftCell="A7" zoomScaleNormal="100" workbookViewId="0">
      <selection activeCell="A25" sqref="A25:J25"/>
    </sheetView>
  </sheetViews>
  <sheetFormatPr defaultRowHeight="15"/>
  <cols>
    <col min="1" max="1" width="3.85546875" customWidth="1"/>
    <col min="2" max="2" width="9.85546875" customWidth="1"/>
    <col min="3" max="3" width="5.42578125" customWidth="1"/>
    <col min="4" max="4" width="7.140625" customWidth="1"/>
    <col min="6" max="6" width="5.42578125" customWidth="1"/>
    <col min="7" max="7" width="40" customWidth="1"/>
    <col min="8" max="8" width="14.28515625" customWidth="1"/>
    <col min="9" max="9" width="14.140625" style="7" customWidth="1"/>
    <col min="10" max="10" width="15" customWidth="1"/>
    <col min="11" max="11" width="24.140625" customWidth="1"/>
    <col min="12" max="12" width="13.85546875" customWidth="1"/>
    <col min="13" max="13" width="18" bestFit="1" customWidth="1"/>
    <col min="14" max="14" width="12.5703125" customWidth="1"/>
    <col min="257" max="257" width="3.85546875" customWidth="1"/>
    <col min="258" max="258" width="9.85546875" customWidth="1"/>
    <col min="259" max="259" width="5.42578125" customWidth="1"/>
    <col min="260" max="260" width="7.140625" customWidth="1"/>
    <col min="262" max="262" width="5.42578125" customWidth="1"/>
    <col min="263" max="263" width="40" customWidth="1"/>
    <col min="264" max="264" width="14.28515625" customWidth="1"/>
    <col min="265" max="265" width="14.140625" customWidth="1"/>
    <col min="266" max="266" width="15" customWidth="1"/>
    <col min="267" max="267" width="18" customWidth="1"/>
    <col min="268" max="268" width="13.85546875" customWidth="1"/>
    <col min="269" max="269" width="18" bestFit="1" customWidth="1"/>
    <col min="270" max="270" width="12.5703125" customWidth="1"/>
    <col min="513" max="513" width="3.85546875" customWidth="1"/>
    <col min="514" max="514" width="9.85546875" customWidth="1"/>
    <col min="515" max="515" width="5.42578125" customWidth="1"/>
    <col min="516" max="516" width="7.140625" customWidth="1"/>
    <col min="518" max="518" width="5.42578125" customWidth="1"/>
    <col min="519" max="519" width="40" customWidth="1"/>
    <col min="520" max="520" width="14.28515625" customWidth="1"/>
    <col min="521" max="521" width="14.140625" customWidth="1"/>
    <col min="522" max="522" width="15" customWidth="1"/>
    <col min="523" max="523" width="18" customWidth="1"/>
    <col min="524" max="524" width="13.85546875" customWidth="1"/>
    <col min="525" max="525" width="18" bestFit="1" customWidth="1"/>
    <col min="526" max="526" width="12.5703125" customWidth="1"/>
    <col min="769" max="769" width="3.85546875" customWidth="1"/>
    <col min="770" max="770" width="9.85546875" customWidth="1"/>
    <col min="771" max="771" width="5.42578125" customWidth="1"/>
    <col min="772" max="772" width="7.140625" customWidth="1"/>
    <col min="774" max="774" width="5.42578125" customWidth="1"/>
    <col min="775" max="775" width="40" customWidth="1"/>
    <col min="776" max="776" width="14.28515625" customWidth="1"/>
    <col min="777" max="777" width="14.140625" customWidth="1"/>
    <col min="778" max="778" width="15" customWidth="1"/>
    <col min="779" max="779" width="18" customWidth="1"/>
    <col min="780" max="780" width="13.85546875" customWidth="1"/>
    <col min="781" max="781" width="18" bestFit="1" customWidth="1"/>
    <col min="782" max="782" width="12.5703125" customWidth="1"/>
    <col min="1025" max="1025" width="3.85546875" customWidth="1"/>
    <col min="1026" max="1026" width="9.85546875" customWidth="1"/>
    <col min="1027" max="1027" width="5.42578125" customWidth="1"/>
    <col min="1028" max="1028" width="7.140625" customWidth="1"/>
    <col min="1030" max="1030" width="5.42578125" customWidth="1"/>
    <col min="1031" max="1031" width="40" customWidth="1"/>
    <col min="1032" max="1032" width="14.28515625" customWidth="1"/>
    <col min="1033" max="1033" width="14.140625" customWidth="1"/>
    <col min="1034" max="1034" width="15" customWidth="1"/>
    <col min="1035" max="1035" width="18" customWidth="1"/>
    <col min="1036" max="1036" width="13.85546875" customWidth="1"/>
    <col min="1037" max="1037" width="18" bestFit="1" customWidth="1"/>
    <col min="1038" max="1038" width="12.5703125" customWidth="1"/>
    <col min="1281" max="1281" width="3.85546875" customWidth="1"/>
    <col min="1282" max="1282" width="9.85546875" customWidth="1"/>
    <col min="1283" max="1283" width="5.42578125" customWidth="1"/>
    <col min="1284" max="1284" width="7.140625" customWidth="1"/>
    <col min="1286" max="1286" width="5.42578125" customWidth="1"/>
    <col min="1287" max="1287" width="40" customWidth="1"/>
    <col min="1288" max="1288" width="14.28515625" customWidth="1"/>
    <col min="1289" max="1289" width="14.140625" customWidth="1"/>
    <col min="1290" max="1290" width="15" customWidth="1"/>
    <col min="1291" max="1291" width="18" customWidth="1"/>
    <col min="1292" max="1292" width="13.85546875" customWidth="1"/>
    <col min="1293" max="1293" width="18" bestFit="1" customWidth="1"/>
    <col min="1294" max="1294" width="12.5703125" customWidth="1"/>
    <col min="1537" max="1537" width="3.85546875" customWidth="1"/>
    <col min="1538" max="1538" width="9.85546875" customWidth="1"/>
    <col min="1539" max="1539" width="5.42578125" customWidth="1"/>
    <col min="1540" max="1540" width="7.140625" customWidth="1"/>
    <col min="1542" max="1542" width="5.42578125" customWidth="1"/>
    <col min="1543" max="1543" width="40" customWidth="1"/>
    <col min="1544" max="1544" width="14.28515625" customWidth="1"/>
    <col min="1545" max="1545" width="14.140625" customWidth="1"/>
    <col min="1546" max="1546" width="15" customWidth="1"/>
    <col min="1547" max="1547" width="18" customWidth="1"/>
    <col min="1548" max="1548" width="13.85546875" customWidth="1"/>
    <col min="1549" max="1549" width="18" bestFit="1" customWidth="1"/>
    <col min="1550" max="1550" width="12.5703125" customWidth="1"/>
    <col min="1793" max="1793" width="3.85546875" customWidth="1"/>
    <col min="1794" max="1794" width="9.85546875" customWidth="1"/>
    <col min="1795" max="1795" width="5.42578125" customWidth="1"/>
    <col min="1796" max="1796" width="7.140625" customWidth="1"/>
    <col min="1798" max="1798" width="5.42578125" customWidth="1"/>
    <col min="1799" max="1799" width="40" customWidth="1"/>
    <col min="1800" max="1800" width="14.28515625" customWidth="1"/>
    <col min="1801" max="1801" width="14.140625" customWidth="1"/>
    <col min="1802" max="1802" width="15" customWidth="1"/>
    <col min="1803" max="1803" width="18" customWidth="1"/>
    <col min="1804" max="1804" width="13.85546875" customWidth="1"/>
    <col min="1805" max="1805" width="18" bestFit="1" customWidth="1"/>
    <col min="1806" max="1806" width="12.5703125" customWidth="1"/>
    <col min="2049" max="2049" width="3.85546875" customWidth="1"/>
    <col min="2050" max="2050" width="9.85546875" customWidth="1"/>
    <col min="2051" max="2051" width="5.42578125" customWidth="1"/>
    <col min="2052" max="2052" width="7.140625" customWidth="1"/>
    <col min="2054" max="2054" width="5.42578125" customWidth="1"/>
    <col min="2055" max="2055" width="40" customWidth="1"/>
    <col min="2056" max="2056" width="14.28515625" customWidth="1"/>
    <col min="2057" max="2057" width="14.140625" customWidth="1"/>
    <col min="2058" max="2058" width="15" customWidth="1"/>
    <col min="2059" max="2059" width="18" customWidth="1"/>
    <col min="2060" max="2060" width="13.85546875" customWidth="1"/>
    <col min="2061" max="2061" width="18" bestFit="1" customWidth="1"/>
    <col min="2062" max="2062" width="12.5703125" customWidth="1"/>
    <col min="2305" max="2305" width="3.85546875" customWidth="1"/>
    <col min="2306" max="2306" width="9.85546875" customWidth="1"/>
    <col min="2307" max="2307" width="5.42578125" customWidth="1"/>
    <col min="2308" max="2308" width="7.140625" customWidth="1"/>
    <col min="2310" max="2310" width="5.42578125" customWidth="1"/>
    <col min="2311" max="2311" width="40" customWidth="1"/>
    <col min="2312" max="2312" width="14.28515625" customWidth="1"/>
    <col min="2313" max="2313" width="14.140625" customWidth="1"/>
    <col min="2314" max="2314" width="15" customWidth="1"/>
    <col min="2315" max="2315" width="18" customWidth="1"/>
    <col min="2316" max="2316" width="13.85546875" customWidth="1"/>
    <col min="2317" max="2317" width="18" bestFit="1" customWidth="1"/>
    <col min="2318" max="2318" width="12.5703125" customWidth="1"/>
    <col min="2561" max="2561" width="3.85546875" customWidth="1"/>
    <col min="2562" max="2562" width="9.85546875" customWidth="1"/>
    <col min="2563" max="2563" width="5.42578125" customWidth="1"/>
    <col min="2564" max="2564" width="7.140625" customWidth="1"/>
    <col min="2566" max="2566" width="5.42578125" customWidth="1"/>
    <col min="2567" max="2567" width="40" customWidth="1"/>
    <col min="2568" max="2568" width="14.28515625" customWidth="1"/>
    <col min="2569" max="2569" width="14.140625" customWidth="1"/>
    <col min="2570" max="2570" width="15" customWidth="1"/>
    <col min="2571" max="2571" width="18" customWidth="1"/>
    <col min="2572" max="2572" width="13.85546875" customWidth="1"/>
    <col min="2573" max="2573" width="18" bestFit="1" customWidth="1"/>
    <col min="2574" max="2574" width="12.5703125" customWidth="1"/>
    <col min="2817" max="2817" width="3.85546875" customWidth="1"/>
    <col min="2818" max="2818" width="9.85546875" customWidth="1"/>
    <col min="2819" max="2819" width="5.42578125" customWidth="1"/>
    <col min="2820" max="2820" width="7.140625" customWidth="1"/>
    <col min="2822" max="2822" width="5.42578125" customWidth="1"/>
    <col min="2823" max="2823" width="40" customWidth="1"/>
    <col min="2824" max="2824" width="14.28515625" customWidth="1"/>
    <col min="2825" max="2825" width="14.140625" customWidth="1"/>
    <col min="2826" max="2826" width="15" customWidth="1"/>
    <col min="2827" max="2827" width="18" customWidth="1"/>
    <col min="2828" max="2828" width="13.85546875" customWidth="1"/>
    <col min="2829" max="2829" width="18" bestFit="1" customWidth="1"/>
    <col min="2830" max="2830" width="12.5703125" customWidth="1"/>
    <col min="3073" max="3073" width="3.85546875" customWidth="1"/>
    <col min="3074" max="3074" width="9.85546875" customWidth="1"/>
    <col min="3075" max="3075" width="5.42578125" customWidth="1"/>
    <col min="3076" max="3076" width="7.140625" customWidth="1"/>
    <col min="3078" max="3078" width="5.42578125" customWidth="1"/>
    <col min="3079" max="3079" width="40" customWidth="1"/>
    <col min="3080" max="3080" width="14.28515625" customWidth="1"/>
    <col min="3081" max="3081" width="14.140625" customWidth="1"/>
    <col min="3082" max="3082" width="15" customWidth="1"/>
    <col min="3083" max="3083" width="18" customWidth="1"/>
    <col min="3084" max="3084" width="13.85546875" customWidth="1"/>
    <col min="3085" max="3085" width="18" bestFit="1" customWidth="1"/>
    <col min="3086" max="3086" width="12.5703125" customWidth="1"/>
    <col min="3329" max="3329" width="3.85546875" customWidth="1"/>
    <col min="3330" max="3330" width="9.85546875" customWidth="1"/>
    <col min="3331" max="3331" width="5.42578125" customWidth="1"/>
    <col min="3332" max="3332" width="7.140625" customWidth="1"/>
    <col min="3334" max="3334" width="5.42578125" customWidth="1"/>
    <col min="3335" max="3335" width="40" customWidth="1"/>
    <col min="3336" max="3336" width="14.28515625" customWidth="1"/>
    <col min="3337" max="3337" width="14.140625" customWidth="1"/>
    <col min="3338" max="3338" width="15" customWidth="1"/>
    <col min="3339" max="3339" width="18" customWidth="1"/>
    <col min="3340" max="3340" width="13.85546875" customWidth="1"/>
    <col min="3341" max="3341" width="18" bestFit="1" customWidth="1"/>
    <col min="3342" max="3342" width="12.5703125" customWidth="1"/>
    <col min="3585" max="3585" width="3.85546875" customWidth="1"/>
    <col min="3586" max="3586" width="9.85546875" customWidth="1"/>
    <col min="3587" max="3587" width="5.42578125" customWidth="1"/>
    <col min="3588" max="3588" width="7.140625" customWidth="1"/>
    <col min="3590" max="3590" width="5.42578125" customWidth="1"/>
    <col min="3591" max="3591" width="40" customWidth="1"/>
    <col min="3592" max="3592" width="14.28515625" customWidth="1"/>
    <col min="3593" max="3593" width="14.140625" customWidth="1"/>
    <col min="3594" max="3594" width="15" customWidth="1"/>
    <col min="3595" max="3595" width="18" customWidth="1"/>
    <col min="3596" max="3596" width="13.85546875" customWidth="1"/>
    <col min="3597" max="3597" width="18" bestFit="1" customWidth="1"/>
    <col min="3598" max="3598" width="12.5703125" customWidth="1"/>
    <col min="3841" max="3841" width="3.85546875" customWidth="1"/>
    <col min="3842" max="3842" width="9.85546875" customWidth="1"/>
    <col min="3843" max="3843" width="5.42578125" customWidth="1"/>
    <col min="3844" max="3844" width="7.140625" customWidth="1"/>
    <col min="3846" max="3846" width="5.42578125" customWidth="1"/>
    <col min="3847" max="3847" width="40" customWidth="1"/>
    <col min="3848" max="3848" width="14.28515625" customWidth="1"/>
    <col min="3849" max="3849" width="14.140625" customWidth="1"/>
    <col min="3850" max="3850" width="15" customWidth="1"/>
    <col min="3851" max="3851" width="18" customWidth="1"/>
    <col min="3852" max="3852" width="13.85546875" customWidth="1"/>
    <col min="3853" max="3853" width="18" bestFit="1" customWidth="1"/>
    <col min="3854" max="3854" width="12.5703125" customWidth="1"/>
    <col min="4097" max="4097" width="3.85546875" customWidth="1"/>
    <col min="4098" max="4098" width="9.85546875" customWidth="1"/>
    <col min="4099" max="4099" width="5.42578125" customWidth="1"/>
    <col min="4100" max="4100" width="7.140625" customWidth="1"/>
    <col min="4102" max="4102" width="5.42578125" customWidth="1"/>
    <col min="4103" max="4103" width="40" customWidth="1"/>
    <col min="4104" max="4104" width="14.28515625" customWidth="1"/>
    <col min="4105" max="4105" width="14.140625" customWidth="1"/>
    <col min="4106" max="4106" width="15" customWidth="1"/>
    <col min="4107" max="4107" width="18" customWidth="1"/>
    <col min="4108" max="4108" width="13.85546875" customWidth="1"/>
    <col min="4109" max="4109" width="18" bestFit="1" customWidth="1"/>
    <col min="4110" max="4110" width="12.5703125" customWidth="1"/>
    <col min="4353" max="4353" width="3.85546875" customWidth="1"/>
    <col min="4354" max="4354" width="9.85546875" customWidth="1"/>
    <col min="4355" max="4355" width="5.42578125" customWidth="1"/>
    <col min="4356" max="4356" width="7.140625" customWidth="1"/>
    <col min="4358" max="4358" width="5.42578125" customWidth="1"/>
    <col min="4359" max="4359" width="40" customWidth="1"/>
    <col min="4360" max="4360" width="14.28515625" customWidth="1"/>
    <col min="4361" max="4361" width="14.140625" customWidth="1"/>
    <col min="4362" max="4362" width="15" customWidth="1"/>
    <col min="4363" max="4363" width="18" customWidth="1"/>
    <col min="4364" max="4364" width="13.85546875" customWidth="1"/>
    <col min="4365" max="4365" width="18" bestFit="1" customWidth="1"/>
    <col min="4366" max="4366" width="12.5703125" customWidth="1"/>
    <col min="4609" max="4609" width="3.85546875" customWidth="1"/>
    <col min="4610" max="4610" width="9.85546875" customWidth="1"/>
    <col min="4611" max="4611" width="5.42578125" customWidth="1"/>
    <col min="4612" max="4612" width="7.140625" customWidth="1"/>
    <col min="4614" max="4614" width="5.42578125" customWidth="1"/>
    <col min="4615" max="4615" width="40" customWidth="1"/>
    <col min="4616" max="4616" width="14.28515625" customWidth="1"/>
    <col min="4617" max="4617" width="14.140625" customWidth="1"/>
    <col min="4618" max="4618" width="15" customWidth="1"/>
    <col min="4619" max="4619" width="18" customWidth="1"/>
    <col min="4620" max="4620" width="13.85546875" customWidth="1"/>
    <col min="4621" max="4621" width="18" bestFit="1" customWidth="1"/>
    <col min="4622" max="4622" width="12.5703125" customWidth="1"/>
    <col min="4865" max="4865" width="3.85546875" customWidth="1"/>
    <col min="4866" max="4866" width="9.85546875" customWidth="1"/>
    <col min="4867" max="4867" width="5.42578125" customWidth="1"/>
    <col min="4868" max="4868" width="7.140625" customWidth="1"/>
    <col min="4870" max="4870" width="5.42578125" customWidth="1"/>
    <col min="4871" max="4871" width="40" customWidth="1"/>
    <col min="4872" max="4872" width="14.28515625" customWidth="1"/>
    <col min="4873" max="4873" width="14.140625" customWidth="1"/>
    <col min="4874" max="4874" width="15" customWidth="1"/>
    <col min="4875" max="4875" width="18" customWidth="1"/>
    <col min="4876" max="4876" width="13.85546875" customWidth="1"/>
    <col min="4877" max="4877" width="18" bestFit="1" customWidth="1"/>
    <col min="4878" max="4878" width="12.5703125" customWidth="1"/>
    <col min="5121" max="5121" width="3.85546875" customWidth="1"/>
    <col min="5122" max="5122" width="9.85546875" customWidth="1"/>
    <col min="5123" max="5123" width="5.42578125" customWidth="1"/>
    <col min="5124" max="5124" width="7.140625" customWidth="1"/>
    <col min="5126" max="5126" width="5.42578125" customWidth="1"/>
    <col min="5127" max="5127" width="40" customWidth="1"/>
    <col min="5128" max="5128" width="14.28515625" customWidth="1"/>
    <col min="5129" max="5129" width="14.140625" customWidth="1"/>
    <col min="5130" max="5130" width="15" customWidth="1"/>
    <col min="5131" max="5131" width="18" customWidth="1"/>
    <col min="5132" max="5132" width="13.85546875" customWidth="1"/>
    <col min="5133" max="5133" width="18" bestFit="1" customWidth="1"/>
    <col min="5134" max="5134" width="12.5703125" customWidth="1"/>
    <col min="5377" max="5377" width="3.85546875" customWidth="1"/>
    <col min="5378" max="5378" width="9.85546875" customWidth="1"/>
    <col min="5379" max="5379" width="5.42578125" customWidth="1"/>
    <col min="5380" max="5380" width="7.140625" customWidth="1"/>
    <col min="5382" max="5382" width="5.42578125" customWidth="1"/>
    <col min="5383" max="5383" width="40" customWidth="1"/>
    <col min="5384" max="5384" width="14.28515625" customWidth="1"/>
    <col min="5385" max="5385" width="14.140625" customWidth="1"/>
    <col min="5386" max="5386" width="15" customWidth="1"/>
    <col min="5387" max="5387" width="18" customWidth="1"/>
    <col min="5388" max="5388" width="13.85546875" customWidth="1"/>
    <col min="5389" max="5389" width="18" bestFit="1" customWidth="1"/>
    <col min="5390" max="5390" width="12.5703125" customWidth="1"/>
    <col min="5633" max="5633" width="3.85546875" customWidth="1"/>
    <col min="5634" max="5634" width="9.85546875" customWidth="1"/>
    <col min="5635" max="5635" width="5.42578125" customWidth="1"/>
    <col min="5636" max="5636" width="7.140625" customWidth="1"/>
    <col min="5638" max="5638" width="5.42578125" customWidth="1"/>
    <col min="5639" max="5639" width="40" customWidth="1"/>
    <col min="5640" max="5640" width="14.28515625" customWidth="1"/>
    <col min="5641" max="5641" width="14.140625" customWidth="1"/>
    <col min="5642" max="5642" width="15" customWidth="1"/>
    <col min="5643" max="5643" width="18" customWidth="1"/>
    <col min="5644" max="5644" width="13.85546875" customWidth="1"/>
    <col min="5645" max="5645" width="18" bestFit="1" customWidth="1"/>
    <col min="5646" max="5646" width="12.5703125" customWidth="1"/>
    <col min="5889" max="5889" width="3.85546875" customWidth="1"/>
    <col min="5890" max="5890" width="9.85546875" customWidth="1"/>
    <col min="5891" max="5891" width="5.42578125" customWidth="1"/>
    <col min="5892" max="5892" width="7.140625" customWidth="1"/>
    <col min="5894" max="5894" width="5.42578125" customWidth="1"/>
    <col min="5895" max="5895" width="40" customWidth="1"/>
    <col min="5896" max="5896" width="14.28515625" customWidth="1"/>
    <col min="5897" max="5897" width="14.140625" customWidth="1"/>
    <col min="5898" max="5898" width="15" customWidth="1"/>
    <col min="5899" max="5899" width="18" customWidth="1"/>
    <col min="5900" max="5900" width="13.85546875" customWidth="1"/>
    <col min="5901" max="5901" width="18" bestFit="1" customWidth="1"/>
    <col min="5902" max="5902" width="12.5703125" customWidth="1"/>
    <col min="6145" max="6145" width="3.85546875" customWidth="1"/>
    <col min="6146" max="6146" width="9.85546875" customWidth="1"/>
    <col min="6147" max="6147" width="5.42578125" customWidth="1"/>
    <col min="6148" max="6148" width="7.140625" customWidth="1"/>
    <col min="6150" max="6150" width="5.42578125" customWidth="1"/>
    <col min="6151" max="6151" width="40" customWidth="1"/>
    <col min="6152" max="6152" width="14.28515625" customWidth="1"/>
    <col min="6153" max="6153" width="14.140625" customWidth="1"/>
    <col min="6154" max="6154" width="15" customWidth="1"/>
    <col min="6155" max="6155" width="18" customWidth="1"/>
    <col min="6156" max="6156" width="13.85546875" customWidth="1"/>
    <col min="6157" max="6157" width="18" bestFit="1" customWidth="1"/>
    <col min="6158" max="6158" width="12.5703125" customWidth="1"/>
    <col min="6401" max="6401" width="3.85546875" customWidth="1"/>
    <col min="6402" max="6402" width="9.85546875" customWidth="1"/>
    <col min="6403" max="6403" width="5.42578125" customWidth="1"/>
    <col min="6404" max="6404" width="7.140625" customWidth="1"/>
    <col min="6406" max="6406" width="5.42578125" customWidth="1"/>
    <col min="6407" max="6407" width="40" customWidth="1"/>
    <col min="6408" max="6408" width="14.28515625" customWidth="1"/>
    <col min="6409" max="6409" width="14.140625" customWidth="1"/>
    <col min="6410" max="6410" width="15" customWidth="1"/>
    <col min="6411" max="6411" width="18" customWidth="1"/>
    <col min="6412" max="6412" width="13.85546875" customWidth="1"/>
    <col min="6413" max="6413" width="18" bestFit="1" customWidth="1"/>
    <col min="6414" max="6414" width="12.5703125" customWidth="1"/>
    <col min="6657" max="6657" width="3.85546875" customWidth="1"/>
    <col min="6658" max="6658" width="9.85546875" customWidth="1"/>
    <col min="6659" max="6659" width="5.42578125" customWidth="1"/>
    <col min="6660" max="6660" width="7.140625" customWidth="1"/>
    <col min="6662" max="6662" width="5.42578125" customWidth="1"/>
    <col min="6663" max="6663" width="40" customWidth="1"/>
    <col min="6664" max="6664" width="14.28515625" customWidth="1"/>
    <col min="6665" max="6665" width="14.140625" customWidth="1"/>
    <col min="6666" max="6666" width="15" customWidth="1"/>
    <col min="6667" max="6667" width="18" customWidth="1"/>
    <col min="6668" max="6668" width="13.85546875" customWidth="1"/>
    <col min="6669" max="6669" width="18" bestFit="1" customWidth="1"/>
    <col min="6670" max="6670" width="12.5703125" customWidth="1"/>
    <col min="6913" max="6913" width="3.85546875" customWidth="1"/>
    <col min="6914" max="6914" width="9.85546875" customWidth="1"/>
    <col min="6915" max="6915" width="5.42578125" customWidth="1"/>
    <col min="6916" max="6916" width="7.140625" customWidth="1"/>
    <col min="6918" max="6918" width="5.42578125" customWidth="1"/>
    <col min="6919" max="6919" width="40" customWidth="1"/>
    <col min="6920" max="6920" width="14.28515625" customWidth="1"/>
    <col min="6921" max="6921" width="14.140625" customWidth="1"/>
    <col min="6922" max="6922" width="15" customWidth="1"/>
    <col min="6923" max="6923" width="18" customWidth="1"/>
    <col min="6924" max="6924" width="13.85546875" customWidth="1"/>
    <col min="6925" max="6925" width="18" bestFit="1" customWidth="1"/>
    <col min="6926" max="6926" width="12.5703125" customWidth="1"/>
    <col min="7169" max="7169" width="3.85546875" customWidth="1"/>
    <col min="7170" max="7170" width="9.85546875" customWidth="1"/>
    <col min="7171" max="7171" width="5.42578125" customWidth="1"/>
    <col min="7172" max="7172" width="7.140625" customWidth="1"/>
    <col min="7174" max="7174" width="5.42578125" customWidth="1"/>
    <col min="7175" max="7175" width="40" customWidth="1"/>
    <col min="7176" max="7176" width="14.28515625" customWidth="1"/>
    <col min="7177" max="7177" width="14.140625" customWidth="1"/>
    <col min="7178" max="7178" width="15" customWidth="1"/>
    <col min="7179" max="7179" width="18" customWidth="1"/>
    <col min="7180" max="7180" width="13.85546875" customWidth="1"/>
    <col min="7181" max="7181" width="18" bestFit="1" customWidth="1"/>
    <col min="7182" max="7182" width="12.5703125" customWidth="1"/>
    <col min="7425" max="7425" width="3.85546875" customWidth="1"/>
    <col min="7426" max="7426" width="9.85546875" customWidth="1"/>
    <col min="7427" max="7427" width="5.42578125" customWidth="1"/>
    <col min="7428" max="7428" width="7.140625" customWidth="1"/>
    <col min="7430" max="7430" width="5.42578125" customWidth="1"/>
    <col min="7431" max="7431" width="40" customWidth="1"/>
    <col min="7432" max="7432" width="14.28515625" customWidth="1"/>
    <col min="7433" max="7433" width="14.140625" customWidth="1"/>
    <col min="7434" max="7434" width="15" customWidth="1"/>
    <col min="7435" max="7435" width="18" customWidth="1"/>
    <col min="7436" max="7436" width="13.85546875" customWidth="1"/>
    <col min="7437" max="7437" width="18" bestFit="1" customWidth="1"/>
    <col min="7438" max="7438" width="12.5703125" customWidth="1"/>
    <col min="7681" max="7681" width="3.85546875" customWidth="1"/>
    <col min="7682" max="7682" width="9.85546875" customWidth="1"/>
    <col min="7683" max="7683" width="5.42578125" customWidth="1"/>
    <col min="7684" max="7684" width="7.140625" customWidth="1"/>
    <col min="7686" max="7686" width="5.42578125" customWidth="1"/>
    <col min="7687" max="7687" width="40" customWidth="1"/>
    <col min="7688" max="7688" width="14.28515625" customWidth="1"/>
    <col min="7689" max="7689" width="14.140625" customWidth="1"/>
    <col min="7690" max="7690" width="15" customWidth="1"/>
    <col min="7691" max="7691" width="18" customWidth="1"/>
    <col min="7692" max="7692" width="13.85546875" customWidth="1"/>
    <col min="7693" max="7693" width="18" bestFit="1" customWidth="1"/>
    <col min="7694" max="7694" width="12.5703125" customWidth="1"/>
    <col min="7937" max="7937" width="3.85546875" customWidth="1"/>
    <col min="7938" max="7938" width="9.85546875" customWidth="1"/>
    <col min="7939" max="7939" width="5.42578125" customWidth="1"/>
    <col min="7940" max="7940" width="7.140625" customWidth="1"/>
    <col min="7942" max="7942" width="5.42578125" customWidth="1"/>
    <col min="7943" max="7943" width="40" customWidth="1"/>
    <col min="7944" max="7944" width="14.28515625" customWidth="1"/>
    <col min="7945" max="7945" width="14.140625" customWidth="1"/>
    <col min="7946" max="7946" width="15" customWidth="1"/>
    <col min="7947" max="7947" width="18" customWidth="1"/>
    <col min="7948" max="7948" width="13.85546875" customWidth="1"/>
    <col min="7949" max="7949" width="18" bestFit="1" customWidth="1"/>
    <col min="7950" max="7950" width="12.5703125" customWidth="1"/>
    <col min="8193" max="8193" width="3.85546875" customWidth="1"/>
    <col min="8194" max="8194" width="9.85546875" customWidth="1"/>
    <col min="8195" max="8195" width="5.42578125" customWidth="1"/>
    <col min="8196" max="8196" width="7.140625" customWidth="1"/>
    <col min="8198" max="8198" width="5.42578125" customWidth="1"/>
    <col min="8199" max="8199" width="40" customWidth="1"/>
    <col min="8200" max="8200" width="14.28515625" customWidth="1"/>
    <col min="8201" max="8201" width="14.140625" customWidth="1"/>
    <col min="8202" max="8202" width="15" customWidth="1"/>
    <col min="8203" max="8203" width="18" customWidth="1"/>
    <col min="8204" max="8204" width="13.85546875" customWidth="1"/>
    <col min="8205" max="8205" width="18" bestFit="1" customWidth="1"/>
    <col min="8206" max="8206" width="12.5703125" customWidth="1"/>
    <col min="8449" max="8449" width="3.85546875" customWidth="1"/>
    <col min="8450" max="8450" width="9.85546875" customWidth="1"/>
    <col min="8451" max="8451" width="5.42578125" customWidth="1"/>
    <col min="8452" max="8452" width="7.140625" customWidth="1"/>
    <col min="8454" max="8454" width="5.42578125" customWidth="1"/>
    <col min="8455" max="8455" width="40" customWidth="1"/>
    <col min="8456" max="8456" width="14.28515625" customWidth="1"/>
    <col min="8457" max="8457" width="14.140625" customWidth="1"/>
    <col min="8458" max="8458" width="15" customWidth="1"/>
    <col min="8459" max="8459" width="18" customWidth="1"/>
    <col min="8460" max="8460" width="13.85546875" customWidth="1"/>
    <col min="8461" max="8461" width="18" bestFit="1" customWidth="1"/>
    <col min="8462" max="8462" width="12.5703125" customWidth="1"/>
    <col min="8705" max="8705" width="3.85546875" customWidth="1"/>
    <col min="8706" max="8706" width="9.85546875" customWidth="1"/>
    <col min="8707" max="8707" width="5.42578125" customWidth="1"/>
    <col min="8708" max="8708" width="7.140625" customWidth="1"/>
    <col min="8710" max="8710" width="5.42578125" customWidth="1"/>
    <col min="8711" max="8711" width="40" customWidth="1"/>
    <col min="8712" max="8712" width="14.28515625" customWidth="1"/>
    <col min="8713" max="8713" width="14.140625" customWidth="1"/>
    <col min="8714" max="8714" width="15" customWidth="1"/>
    <col min="8715" max="8715" width="18" customWidth="1"/>
    <col min="8716" max="8716" width="13.85546875" customWidth="1"/>
    <col min="8717" max="8717" width="18" bestFit="1" customWidth="1"/>
    <col min="8718" max="8718" width="12.5703125" customWidth="1"/>
    <col min="8961" max="8961" width="3.85546875" customWidth="1"/>
    <col min="8962" max="8962" width="9.85546875" customWidth="1"/>
    <col min="8963" max="8963" width="5.42578125" customWidth="1"/>
    <col min="8964" max="8964" width="7.140625" customWidth="1"/>
    <col min="8966" max="8966" width="5.42578125" customWidth="1"/>
    <col min="8967" max="8967" width="40" customWidth="1"/>
    <col min="8968" max="8968" width="14.28515625" customWidth="1"/>
    <col min="8969" max="8969" width="14.140625" customWidth="1"/>
    <col min="8970" max="8970" width="15" customWidth="1"/>
    <col min="8971" max="8971" width="18" customWidth="1"/>
    <col min="8972" max="8972" width="13.85546875" customWidth="1"/>
    <col min="8973" max="8973" width="18" bestFit="1" customWidth="1"/>
    <col min="8974" max="8974" width="12.5703125" customWidth="1"/>
    <col min="9217" max="9217" width="3.85546875" customWidth="1"/>
    <col min="9218" max="9218" width="9.85546875" customWidth="1"/>
    <col min="9219" max="9219" width="5.42578125" customWidth="1"/>
    <col min="9220" max="9220" width="7.140625" customWidth="1"/>
    <col min="9222" max="9222" width="5.42578125" customWidth="1"/>
    <col min="9223" max="9223" width="40" customWidth="1"/>
    <col min="9224" max="9224" width="14.28515625" customWidth="1"/>
    <col min="9225" max="9225" width="14.140625" customWidth="1"/>
    <col min="9226" max="9226" width="15" customWidth="1"/>
    <col min="9227" max="9227" width="18" customWidth="1"/>
    <col min="9228" max="9228" width="13.85546875" customWidth="1"/>
    <col min="9229" max="9229" width="18" bestFit="1" customWidth="1"/>
    <col min="9230" max="9230" width="12.5703125" customWidth="1"/>
    <col min="9473" max="9473" width="3.85546875" customWidth="1"/>
    <col min="9474" max="9474" width="9.85546875" customWidth="1"/>
    <col min="9475" max="9475" width="5.42578125" customWidth="1"/>
    <col min="9476" max="9476" width="7.140625" customWidth="1"/>
    <col min="9478" max="9478" width="5.42578125" customWidth="1"/>
    <col min="9479" max="9479" width="40" customWidth="1"/>
    <col min="9480" max="9480" width="14.28515625" customWidth="1"/>
    <col min="9481" max="9481" width="14.140625" customWidth="1"/>
    <col min="9482" max="9482" width="15" customWidth="1"/>
    <col min="9483" max="9483" width="18" customWidth="1"/>
    <col min="9484" max="9484" width="13.85546875" customWidth="1"/>
    <col min="9485" max="9485" width="18" bestFit="1" customWidth="1"/>
    <col min="9486" max="9486" width="12.5703125" customWidth="1"/>
    <col min="9729" max="9729" width="3.85546875" customWidth="1"/>
    <col min="9730" max="9730" width="9.85546875" customWidth="1"/>
    <col min="9731" max="9731" width="5.42578125" customWidth="1"/>
    <col min="9732" max="9732" width="7.140625" customWidth="1"/>
    <col min="9734" max="9734" width="5.42578125" customWidth="1"/>
    <col min="9735" max="9735" width="40" customWidth="1"/>
    <col min="9736" max="9736" width="14.28515625" customWidth="1"/>
    <col min="9737" max="9737" width="14.140625" customWidth="1"/>
    <col min="9738" max="9738" width="15" customWidth="1"/>
    <col min="9739" max="9739" width="18" customWidth="1"/>
    <col min="9740" max="9740" width="13.85546875" customWidth="1"/>
    <col min="9741" max="9741" width="18" bestFit="1" customWidth="1"/>
    <col min="9742" max="9742" width="12.5703125" customWidth="1"/>
    <col min="9985" max="9985" width="3.85546875" customWidth="1"/>
    <col min="9986" max="9986" width="9.85546875" customWidth="1"/>
    <col min="9987" max="9987" width="5.42578125" customWidth="1"/>
    <col min="9988" max="9988" width="7.140625" customWidth="1"/>
    <col min="9990" max="9990" width="5.42578125" customWidth="1"/>
    <col min="9991" max="9991" width="40" customWidth="1"/>
    <col min="9992" max="9992" width="14.28515625" customWidth="1"/>
    <col min="9993" max="9993" width="14.140625" customWidth="1"/>
    <col min="9994" max="9994" width="15" customWidth="1"/>
    <col min="9995" max="9995" width="18" customWidth="1"/>
    <col min="9996" max="9996" width="13.85546875" customWidth="1"/>
    <col min="9997" max="9997" width="18" bestFit="1" customWidth="1"/>
    <col min="9998" max="9998" width="12.5703125" customWidth="1"/>
    <col min="10241" max="10241" width="3.85546875" customWidth="1"/>
    <col min="10242" max="10242" width="9.85546875" customWidth="1"/>
    <col min="10243" max="10243" width="5.42578125" customWidth="1"/>
    <col min="10244" max="10244" width="7.140625" customWidth="1"/>
    <col min="10246" max="10246" width="5.42578125" customWidth="1"/>
    <col min="10247" max="10247" width="40" customWidth="1"/>
    <col min="10248" max="10248" width="14.28515625" customWidth="1"/>
    <col min="10249" max="10249" width="14.140625" customWidth="1"/>
    <col min="10250" max="10250" width="15" customWidth="1"/>
    <col min="10251" max="10251" width="18" customWidth="1"/>
    <col min="10252" max="10252" width="13.85546875" customWidth="1"/>
    <col min="10253" max="10253" width="18" bestFit="1" customWidth="1"/>
    <col min="10254" max="10254" width="12.5703125" customWidth="1"/>
    <col min="10497" max="10497" width="3.85546875" customWidth="1"/>
    <col min="10498" max="10498" width="9.85546875" customWidth="1"/>
    <col min="10499" max="10499" width="5.42578125" customWidth="1"/>
    <col min="10500" max="10500" width="7.140625" customWidth="1"/>
    <col min="10502" max="10502" width="5.42578125" customWidth="1"/>
    <col min="10503" max="10503" width="40" customWidth="1"/>
    <col min="10504" max="10504" width="14.28515625" customWidth="1"/>
    <col min="10505" max="10505" width="14.140625" customWidth="1"/>
    <col min="10506" max="10506" width="15" customWidth="1"/>
    <col min="10507" max="10507" width="18" customWidth="1"/>
    <col min="10508" max="10508" width="13.85546875" customWidth="1"/>
    <col min="10509" max="10509" width="18" bestFit="1" customWidth="1"/>
    <col min="10510" max="10510" width="12.5703125" customWidth="1"/>
    <col min="10753" max="10753" width="3.85546875" customWidth="1"/>
    <col min="10754" max="10754" width="9.85546875" customWidth="1"/>
    <col min="10755" max="10755" width="5.42578125" customWidth="1"/>
    <col min="10756" max="10756" width="7.140625" customWidth="1"/>
    <col min="10758" max="10758" width="5.42578125" customWidth="1"/>
    <col min="10759" max="10759" width="40" customWidth="1"/>
    <col min="10760" max="10760" width="14.28515625" customWidth="1"/>
    <col min="10761" max="10761" width="14.140625" customWidth="1"/>
    <col min="10762" max="10762" width="15" customWidth="1"/>
    <col min="10763" max="10763" width="18" customWidth="1"/>
    <col min="10764" max="10764" width="13.85546875" customWidth="1"/>
    <col min="10765" max="10765" width="18" bestFit="1" customWidth="1"/>
    <col min="10766" max="10766" width="12.5703125" customWidth="1"/>
    <col min="11009" max="11009" width="3.85546875" customWidth="1"/>
    <col min="11010" max="11010" width="9.85546875" customWidth="1"/>
    <col min="11011" max="11011" width="5.42578125" customWidth="1"/>
    <col min="11012" max="11012" width="7.140625" customWidth="1"/>
    <col min="11014" max="11014" width="5.42578125" customWidth="1"/>
    <col min="11015" max="11015" width="40" customWidth="1"/>
    <col min="11016" max="11016" width="14.28515625" customWidth="1"/>
    <col min="11017" max="11017" width="14.140625" customWidth="1"/>
    <col min="11018" max="11018" width="15" customWidth="1"/>
    <col min="11019" max="11019" width="18" customWidth="1"/>
    <col min="11020" max="11020" width="13.85546875" customWidth="1"/>
    <col min="11021" max="11021" width="18" bestFit="1" customWidth="1"/>
    <col min="11022" max="11022" width="12.5703125" customWidth="1"/>
    <col min="11265" max="11265" width="3.85546875" customWidth="1"/>
    <col min="11266" max="11266" width="9.85546875" customWidth="1"/>
    <col min="11267" max="11267" width="5.42578125" customWidth="1"/>
    <col min="11268" max="11268" width="7.140625" customWidth="1"/>
    <col min="11270" max="11270" width="5.42578125" customWidth="1"/>
    <col min="11271" max="11271" width="40" customWidth="1"/>
    <col min="11272" max="11272" width="14.28515625" customWidth="1"/>
    <col min="11273" max="11273" width="14.140625" customWidth="1"/>
    <col min="11274" max="11274" width="15" customWidth="1"/>
    <col min="11275" max="11275" width="18" customWidth="1"/>
    <col min="11276" max="11276" width="13.85546875" customWidth="1"/>
    <col min="11277" max="11277" width="18" bestFit="1" customWidth="1"/>
    <col min="11278" max="11278" width="12.5703125" customWidth="1"/>
    <col min="11521" max="11521" width="3.85546875" customWidth="1"/>
    <col min="11522" max="11522" width="9.85546875" customWidth="1"/>
    <col min="11523" max="11523" width="5.42578125" customWidth="1"/>
    <col min="11524" max="11524" width="7.140625" customWidth="1"/>
    <col min="11526" max="11526" width="5.42578125" customWidth="1"/>
    <col min="11527" max="11527" width="40" customWidth="1"/>
    <col min="11528" max="11528" width="14.28515625" customWidth="1"/>
    <col min="11529" max="11529" width="14.140625" customWidth="1"/>
    <col min="11530" max="11530" width="15" customWidth="1"/>
    <col min="11531" max="11531" width="18" customWidth="1"/>
    <col min="11532" max="11532" width="13.85546875" customWidth="1"/>
    <col min="11533" max="11533" width="18" bestFit="1" customWidth="1"/>
    <col min="11534" max="11534" width="12.5703125" customWidth="1"/>
    <col min="11777" max="11777" width="3.85546875" customWidth="1"/>
    <col min="11778" max="11778" width="9.85546875" customWidth="1"/>
    <col min="11779" max="11779" width="5.42578125" customWidth="1"/>
    <col min="11780" max="11780" width="7.140625" customWidth="1"/>
    <col min="11782" max="11782" width="5.42578125" customWidth="1"/>
    <col min="11783" max="11783" width="40" customWidth="1"/>
    <col min="11784" max="11784" width="14.28515625" customWidth="1"/>
    <col min="11785" max="11785" width="14.140625" customWidth="1"/>
    <col min="11786" max="11786" width="15" customWidth="1"/>
    <col min="11787" max="11787" width="18" customWidth="1"/>
    <col min="11788" max="11788" width="13.85546875" customWidth="1"/>
    <col min="11789" max="11789" width="18" bestFit="1" customWidth="1"/>
    <col min="11790" max="11790" width="12.5703125" customWidth="1"/>
    <col min="12033" max="12033" width="3.85546875" customWidth="1"/>
    <col min="12034" max="12034" width="9.85546875" customWidth="1"/>
    <col min="12035" max="12035" width="5.42578125" customWidth="1"/>
    <col min="12036" max="12036" width="7.140625" customWidth="1"/>
    <col min="12038" max="12038" width="5.42578125" customWidth="1"/>
    <col min="12039" max="12039" width="40" customWidth="1"/>
    <col min="12040" max="12040" width="14.28515625" customWidth="1"/>
    <col min="12041" max="12041" width="14.140625" customWidth="1"/>
    <col min="12042" max="12042" width="15" customWidth="1"/>
    <col min="12043" max="12043" width="18" customWidth="1"/>
    <col min="12044" max="12044" width="13.85546875" customWidth="1"/>
    <col min="12045" max="12045" width="18" bestFit="1" customWidth="1"/>
    <col min="12046" max="12046" width="12.5703125" customWidth="1"/>
    <col min="12289" max="12289" width="3.85546875" customWidth="1"/>
    <col min="12290" max="12290" width="9.85546875" customWidth="1"/>
    <col min="12291" max="12291" width="5.42578125" customWidth="1"/>
    <col min="12292" max="12292" width="7.140625" customWidth="1"/>
    <col min="12294" max="12294" width="5.42578125" customWidth="1"/>
    <col min="12295" max="12295" width="40" customWidth="1"/>
    <col min="12296" max="12296" width="14.28515625" customWidth="1"/>
    <col min="12297" max="12297" width="14.140625" customWidth="1"/>
    <col min="12298" max="12298" width="15" customWidth="1"/>
    <col min="12299" max="12299" width="18" customWidth="1"/>
    <col min="12300" max="12300" width="13.85546875" customWidth="1"/>
    <col min="12301" max="12301" width="18" bestFit="1" customWidth="1"/>
    <col min="12302" max="12302" width="12.5703125" customWidth="1"/>
    <col min="12545" max="12545" width="3.85546875" customWidth="1"/>
    <col min="12546" max="12546" width="9.85546875" customWidth="1"/>
    <col min="12547" max="12547" width="5.42578125" customWidth="1"/>
    <col min="12548" max="12548" width="7.140625" customWidth="1"/>
    <col min="12550" max="12550" width="5.42578125" customWidth="1"/>
    <col min="12551" max="12551" width="40" customWidth="1"/>
    <col min="12552" max="12552" width="14.28515625" customWidth="1"/>
    <col min="12553" max="12553" width="14.140625" customWidth="1"/>
    <col min="12554" max="12554" width="15" customWidth="1"/>
    <col min="12555" max="12555" width="18" customWidth="1"/>
    <col min="12556" max="12556" width="13.85546875" customWidth="1"/>
    <col min="12557" max="12557" width="18" bestFit="1" customWidth="1"/>
    <col min="12558" max="12558" width="12.5703125" customWidth="1"/>
    <col min="12801" max="12801" width="3.85546875" customWidth="1"/>
    <col min="12802" max="12802" width="9.85546875" customWidth="1"/>
    <col min="12803" max="12803" width="5.42578125" customWidth="1"/>
    <col min="12804" max="12804" width="7.140625" customWidth="1"/>
    <col min="12806" max="12806" width="5.42578125" customWidth="1"/>
    <col min="12807" max="12807" width="40" customWidth="1"/>
    <col min="12808" max="12808" width="14.28515625" customWidth="1"/>
    <col min="12809" max="12809" width="14.140625" customWidth="1"/>
    <col min="12810" max="12810" width="15" customWidth="1"/>
    <col min="12811" max="12811" width="18" customWidth="1"/>
    <col min="12812" max="12812" width="13.85546875" customWidth="1"/>
    <col min="12813" max="12813" width="18" bestFit="1" customWidth="1"/>
    <col min="12814" max="12814" width="12.5703125" customWidth="1"/>
    <col min="13057" max="13057" width="3.85546875" customWidth="1"/>
    <col min="13058" max="13058" width="9.85546875" customWidth="1"/>
    <col min="13059" max="13059" width="5.42578125" customWidth="1"/>
    <col min="13060" max="13060" width="7.140625" customWidth="1"/>
    <col min="13062" max="13062" width="5.42578125" customWidth="1"/>
    <col min="13063" max="13063" width="40" customWidth="1"/>
    <col min="13064" max="13064" width="14.28515625" customWidth="1"/>
    <col min="13065" max="13065" width="14.140625" customWidth="1"/>
    <col min="13066" max="13066" width="15" customWidth="1"/>
    <col min="13067" max="13067" width="18" customWidth="1"/>
    <col min="13068" max="13068" width="13.85546875" customWidth="1"/>
    <col min="13069" max="13069" width="18" bestFit="1" customWidth="1"/>
    <col min="13070" max="13070" width="12.5703125" customWidth="1"/>
    <col min="13313" max="13313" width="3.85546875" customWidth="1"/>
    <col min="13314" max="13314" width="9.85546875" customWidth="1"/>
    <col min="13315" max="13315" width="5.42578125" customWidth="1"/>
    <col min="13316" max="13316" width="7.140625" customWidth="1"/>
    <col min="13318" max="13318" width="5.42578125" customWidth="1"/>
    <col min="13319" max="13319" width="40" customWidth="1"/>
    <col min="13320" max="13320" width="14.28515625" customWidth="1"/>
    <col min="13321" max="13321" width="14.140625" customWidth="1"/>
    <col min="13322" max="13322" width="15" customWidth="1"/>
    <col min="13323" max="13323" width="18" customWidth="1"/>
    <col min="13324" max="13324" width="13.85546875" customWidth="1"/>
    <col min="13325" max="13325" width="18" bestFit="1" customWidth="1"/>
    <col min="13326" max="13326" width="12.5703125" customWidth="1"/>
    <col min="13569" max="13569" width="3.85546875" customWidth="1"/>
    <col min="13570" max="13570" width="9.85546875" customWidth="1"/>
    <col min="13571" max="13571" width="5.42578125" customWidth="1"/>
    <col min="13572" max="13572" width="7.140625" customWidth="1"/>
    <col min="13574" max="13574" width="5.42578125" customWidth="1"/>
    <col min="13575" max="13575" width="40" customWidth="1"/>
    <col min="13576" max="13576" width="14.28515625" customWidth="1"/>
    <col min="13577" max="13577" width="14.140625" customWidth="1"/>
    <col min="13578" max="13578" width="15" customWidth="1"/>
    <col min="13579" max="13579" width="18" customWidth="1"/>
    <col min="13580" max="13580" width="13.85546875" customWidth="1"/>
    <col min="13581" max="13581" width="18" bestFit="1" customWidth="1"/>
    <col min="13582" max="13582" width="12.5703125" customWidth="1"/>
    <col min="13825" max="13825" width="3.85546875" customWidth="1"/>
    <col min="13826" max="13826" width="9.85546875" customWidth="1"/>
    <col min="13827" max="13827" width="5.42578125" customWidth="1"/>
    <col min="13828" max="13828" width="7.140625" customWidth="1"/>
    <col min="13830" max="13830" width="5.42578125" customWidth="1"/>
    <col min="13831" max="13831" width="40" customWidth="1"/>
    <col min="13832" max="13832" width="14.28515625" customWidth="1"/>
    <col min="13833" max="13833" width="14.140625" customWidth="1"/>
    <col min="13834" max="13834" width="15" customWidth="1"/>
    <col min="13835" max="13835" width="18" customWidth="1"/>
    <col min="13836" max="13836" width="13.85546875" customWidth="1"/>
    <col min="13837" max="13837" width="18" bestFit="1" customWidth="1"/>
    <col min="13838" max="13838" width="12.5703125" customWidth="1"/>
    <col min="14081" max="14081" width="3.85546875" customWidth="1"/>
    <col min="14082" max="14082" width="9.85546875" customWidth="1"/>
    <col min="14083" max="14083" width="5.42578125" customWidth="1"/>
    <col min="14084" max="14084" width="7.140625" customWidth="1"/>
    <col min="14086" max="14086" width="5.42578125" customWidth="1"/>
    <col min="14087" max="14087" width="40" customWidth="1"/>
    <col min="14088" max="14088" width="14.28515625" customWidth="1"/>
    <col min="14089" max="14089" width="14.140625" customWidth="1"/>
    <col min="14090" max="14090" width="15" customWidth="1"/>
    <col min="14091" max="14091" width="18" customWidth="1"/>
    <col min="14092" max="14092" width="13.85546875" customWidth="1"/>
    <col min="14093" max="14093" width="18" bestFit="1" customWidth="1"/>
    <col min="14094" max="14094" width="12.5703125" customWidth="1"/>
    <col min="14337" max="14337" width="3.85546875" customWidth="1"/>
    <col min="14338" max="14338" width="9.85546875" customWidth="1"/>
    <col min="14339" max="14339" width="5.42578125" customWidth="1"/>
    <col min="14340" max="14340" width="7.140625" customWidth="1"/>
    <col min="14342" max="14342" width="5.42578125" customWidth="1"/>
    <col min="14343" max="14343" width="40" customWidth="1"/>
    <col min="14344" max="14344" width="14.28515625" customWidth="1"/>
    <col min="14345" max="14345" width="14.140625" customWidth="1"/>
    <col min="14346" max="14346" width="15" customWidth="1"/>
    <col min="14347" max="14347" width="18" customWidth="1"/>
    <col min="14348" max="14348" width="13.85546875" customWidth="1"/>
    <col min="14349" max="14349" width="18" bestFit="1" customWidth="1"/>
    <col min="14350" max="14350" width="12.5703125" customWidth="1"/>
    <col min="14593" max="14593" width="3.85546875" customWidth="1"/>
    <col min="14594" max="14594" width="9.85546875" customWidth="1"/>
    <col min="14595" max="14595" width="5.42578125" customWidth="1"/>
    <col min="14596" max="14596" width="7.140625" customWidth="1"/>
    <col min="14598" max="14598" width="5.42578125" customWidth="1"/>
    <col min="14599" max="14599" width="40" customWidth="1"/>
    <col min="14600" max="14600" width="14.28515625" customWidth="1"/>
    <col min="14601" max="14601" width="14.140625" customWidth="1"/>
    <col min="14602" max="14602" width="15" customWidth="1"/>
    <col min="14603" max="14603" width="18" customWidth="1"/>
    <col min="14604" max="14604" width="13.85546875" customWidth="1"/>
    <col min="14605" max="14605" width="18" bestFit="1" customWidth="1"/>
    <col min="14606" max="14606" width="12.5703125" customWidth="1"/>
    <col min="14849" max="14849" width="3.85546875" customWidth="1"/>
    <col min="14850" max="14850" width="9.85546875" customWidth="1"/>
    <col min="14851" max="14851" width="5.42578125" customWidth="1"/>
    <col min="14852" max="14852" width="7.140625" customWidth="1"/>
    <col min="14854" max="14854" width="5.42578125" customWidth="1"/>
    <col min="14855" max="14855" width="40" customWidth="1"/>
    <col min="14856" max="14856" width="14.28515625" customWidth="1"/>
    <col min="14857" max="14857" width="14.140625" customWidth="1"/>
    <col min="14858" max="14858" width="15" customWidth="1"/>
    <col min="14859" max="14859" width="18" customWidth="1"/>
    <col min="14860" max="14860" width="13.85546875" customWidth="1"/>
    <col min="14861" max="14861" width="18" bestFit="1" customWidth="1"/>
    <col min="14862" max="14862" width="12.5703125" customWidth="1"/>
    <col min="15105" max="15105" width="3.85546875" customWidth="1"/>
    <col min="15106" max="15106" width="9.85546875" customWidth="1"/>
    <col min="15107" max="15107" width="5.42578125" customWidth="1"/>
    <col min="15108" max="15108" width="7.140625" customWidth="1"/>
    <col min="15110" max="15110" width="5.42578125" customWidth="1"/>
    <col min="15111" max="15111" width="40" customWidth="1"/>
    <col min="15112" max="15112" width="14.28515625" customWidth="1"/>
    <col min="15113" max="15113" width="14.140625" customWidth="1"/>
    <col min="15114" max="15114" width="15" customWidth="1"/>
    <col min="15115" max="15115" width="18" customWidth="1"/>
    <col min="15116" max="15116" width="13.85546875" customWidth="1"/>
    <col min="15117" max="15117" width="18" bestFit="1" customWidth="1"/>
    <col min="15118" max="15118" width="12.5703125" customWidth="1"/>
    <col min="15361" max="15361" width="3.85546875" customWidth="1"/>
    <col min="15362" max="15362" width="9.85546875" customWidth="1"/>
    <col min="15363" max="15363" width="5.42578125" customWidth="1"/>
    <col min="15364" max="15364" width="7.140625" customWidth="1"/>
    <col min="15366" max="15366" width="5.42578125" customWidth="1"/>
    <col min="15367" max="15367" width="40" customWidth="1"/>
    <col min="15368" max="15368" width="14.28515625" customWidth="1"/>
    <col min="15369" max="15369" width="14.140625" customWidth="1"/>
    <col min="15370" max="15370" width="15" customWidth="1"/>
    <col min="15371" max="15371" width="18" customWidth="1"/>
    <col min="15372" max="15372" width="13.85546875" customWidth="1"/>
    <col min="15373" max="15373" width="18" bestFit="1" customWidth="1"/>
    <col min="15374" max="15374" width="12.5703125" customWidth="1"/>
    <col min="15617" max="15617" width="3.85546875" customWidth="1"/>
    <col min="15618" max="15618" width="9.85546875" customWidth="1"/>
    <col min="15619" max="15619" width="5.42578125" customWidth="1"/>
    <col min="15620" max="15620" width="7.140625" customWidth="1"/>
    <col min="15622" max="15622" width="5.42578125" customWidth="1"/>
    <col min="15623" max="15623" width="40" customWidth="1"/>
    <col min="15624" max="15624" width="14.28515625" customWidth="1"/>
    <col min="15625" max="15625" width="14.140625" customWidth="1"/>
    <col min="15626" max="15626" width="15" customWidth="1"/>
    <col min="15627" max="15627" width="18" customWidth="1"/>
    <col min="15628" max="15628" width="13.85546875" customWidth="1"/>
    <col min="15629" max="15629" width="18" bestFit="1" customWidth="1"/>
    <col min="15630" max="15630" width="12.5703125" customWidth="1"/>
    <col min="15873" max="15873" width="3.85546875" customWidth="1"/>
    <col min="15874" max="15874" width="9.85546875" customWidth="1"/>
    <col min="15875" max="15875" width="5.42578125" customWidth="1"/>
    <col min="15876" max="15876" width="7.140625" customWidth="1"/>
    <col min="15878" max="15878" width="5.42578125" customWidth="1"/>
    <col min="15879" max="15879" width="40" customWidth="1"/>
    <col min="15880" max="15880" width="14.28515625" customWidth="1"/>
    <col min="15881" max="15881" width="14.140625" customWidth="1"/>
    <col min="15882" max="15882" width="15" customWidth="1"/>
    <col min="15883" max="15883" width="18" customWidth="1"/>
    <col min="15884" max="15884" width="13.85546875" customWidth="1"/>
    <col min="15885" max="15885" width="18" bestFit="1" customWidth="1"/>
    <col min="15886" max="15886" width="12.5703125" customWidth="1"/>
    <col min="16129" max="16129" width="3.85546875" customWidth="1"/>
    <col min="16130" max="16130" width="9.85546875" customWidth="1"/>
    <col min="16131" max="16131" width="5.42578125" customWidth="1"/>
    <col min="16132" max="16132" width="7.140625" customWidth="1"/>
    <col min="16134" max="16134" width="5.42578125" customWidth="1"/>
    <col min="16135" max="16135" width="40" customWidth="1"/>
    <col min="16136" max="16136" width="14.28515625" customWidth="1"/>
    <col min="16137" max="16137" width="14.140625" customWidth="1"/>
    <col min="16138" max="16138" width="15" customWidth="1"/>
    <col min="16139" max="16139" width="18" customWidth="1"/>
    <col min="16140" max="16140" width="13.85546875" customWidth="1"/>
    <col min="16141" max="16141" width="18" bestFit="1" customWidth="1"/>
    <col min="16142" max="16142" width="12.5703125" customWidth="1"/>
  </cols>
  <sheetData>
    <row r="1" spans="1:15" s="3" customFormat="1" ht="12.75">
      <c r="A1" s="1" t="s">
        <v>0</v>
      </c>
      <c r="B1" s="1"/>
      <c r="C1" s="1"/>
      <c r="D1" s="1"/>
      <c r="E1" s="1"/>
      <c r="F1" s="2"/>
      <c r="G1" s="1"/>
      <c r="H1" s="1"/>
      <c r="I1" s="1"/>
      <c r="J1" s="1"/>
    </row>
    <row r="2" spans="1:15" s="3" customFormat="1" ht="12.75">
      <c r="A2" s="1" t="s">
        <v>1</v>
      </c>
      <c r="B2" s="1"/>
      <c r="C2" s="1"/>
      <c r="D2" s="1"/>
      <c r="E2" s="1"/>
      <c r="F2" s="2"/>
      <c r="G2" s="1"/>
      <c r="H2" s="1"/>
      <c r="I2" s="1"/>
      <c r="J2" s="1"/>
    </row>
    <row r="3" spans="1:15" s="3" customFormat="1" ht="12.75">
      <c r="A3" s="1" t="s">
        <v>2</v>
      </c>
      <c r="B3" s="1"/>
      <c r="C3" s="1"/>
      <c r="D3" s="1"/>
      <c r="E3" s="1"/>
      <c r="F3" s="2"/>
      <c r="G3" s="1"/>
      <c r="H3" s="1"/>
      <c r="I3" s="1"/>
      <c r="J3" s="1"/>
    </row>
    <row r="4" spans="1:15">
      <c r="A4" s="1" t="s">
        <v>3</v>
      </c>
      <c r="B4" s="1"/>
      <c r="C4" s="1"/>
      <c r="D4" s="1"/>
      <c r="E4" s="1"/>
      <c r="F4" s="1"/>
      <c r="G4" s="4"/>
      <c r="H4" s="4"/>
      <c r="I4" s="5"/>
      <c r="J4" s="1"/>
      <c r="K4" s="6"/>
      <c r="L4" s="6"/>
      <c r="M4" s="6"/>
      <c r="N4" s="6"/>
      <c r="O4" s="6"/>
    </row>
    <row r="5" spans="1:15" ht="14.25" customHeight="1"/>
    <row r="6" spans="1:15">
      <c r="A6" s="8"/>
      <c r="B6" s="8"/>
      <c r="C6" s="5"/>
      <c r="D6" s="8"/>
      <c r="F6" s="9"/>
      <c r="G6" s="10" t="s">
        <v>4</v>
      </c>
      <c r="H6" s="1"/>
      <c r="I6" s="5"/>
      <c r="J6" s="5"/>
      <c r="K6" s="6"/>
      <c r="L6" s="6"/>
      <c r="M6" s="6"/>
      <c r="N6" s="6"/>
      <c r="O6" s="6"/>
    </row>
    <row r="7" spans="1:15">
      <c r="A7" s="8"/>
      <c r="B7" s="8"/>
      <c r="C7" s="5"/>
      <c r="D7" s="8"/>
      <c r="F7" s="9"/>
      <c r="G7" s="10" t="s">
        <v>5</v>
      </c>
      <c r="H7" s="1"/>
      <c r="I7" s="5"/>
      <c r="J7" s="5"/>
      <c r="K7" s="6"/>
      <c r="L7" s="6"/>
      <c r="M7" s="6"/>
      <c r="N7" s="6"/>
      <c r="O7" s="6"/>
    </row>
    <row r="8" spans="1:15">
      <c r="A8" s="8"/>
      <c r="B8" s="8"/>
      <c r="C8" s="5"/>
      <c r="D8" s="8"/>
      <c r="E8" s="9" t="s">
        <v>6</v>
      </c>
      <c r="F8" s="9"/>
      <c r="G8" s="9"/>
      <c r="H8" s="9"/>
      <c r="I8" s="5"/>
      <c r="J8" s="5"/>
      <c r="K8" s="6"/>
      <c r="L8" s="6"/>
      <c r="M8" s="6"/>
      <c r="N8" s="6"/>
      <c r="O8" s="6"/>
    </row>
    <row r="9" spans="1:15">
      <c r="A9" s="8"/>
      <c r="B9" s="8"/>
      <c r="C9" s="5"/>
      <c r="D9" s="8"/>
      <c r="E9" s="9"/>
      <c r="F9" s="10"/>
      <c r="G9" s="9"/>
      <c r="H9" s="1"/>
      <c r="I9" s="5"/>
      <c r="J9" s="5"/>
      <c r="K9" s="6"/>
      <c r="L9" s="6"/>
      <c r="M9" s="6"/>
      <c r="N9" s="6"/>
      <c r="O9" s="6"/>
    </row>
    <row r="10" spans="1:15" ht="14.25" customHeight="1">
      <c r="A10" s="8"/>
      <c r="B10" s="8"/>
      <c r="C10" s="5"/>
      <c r="D10" s="8"/>
      <c r="E10" s="5"/>
      <c r="F10" s="8"/>
      <c r="G10" s="1" t="s">
        <v>7</v>
      </c>
      <c r="H10" s="5"/>
      <c r="I10" s="5"/>
      <c r="J10" s="5"/>
      <c r="K10" s="6"/>
      <c r="L10" s="6"/>
      <c r="M10" s="6"/>
      <c r="N10" s="6"/>
      <c r="O10" s="6"/>
    </row>
    <row r="11" spans="1:15">
      <c r="A11" s="412" t="s">
        <v>240</v>
      </c>
      <c r="B11" s="412"/>
      <c r="C11" s="412"/>
      <c r="D11" s="412"/>
      <c r="E11" s="412"/>
      <c r="F11" s="412"/>
      <c r="G11" s="412"/>
      <c r="H11" s="412"/>
      <c r="I11" s="412"/>
      <c r="J11" s="412"/>
      <c r="K11" s="6"/>
      <c r="L11" s="6"/>
      <c r="M11" s="6"/>
      <c r="N11" s="6"/>
      <c r="O11" s="6"/>
    </row>
    <row r="12" spans="1:1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6"/>
      <c r="L12" s="6"/>
      <c r="M12" s="6"/>
      <c r="N12" s="6"/>
      <c r="O12" s="6"/>
    </row>
    <row r="13" spans="1:15">
      <c r="A13" s="1"/>
      <c r="B13" s="1"/>
      <c r="C13" s="1"/>
      <c r="D13" s="1"/>
      <c r="E13" s="1"/>
      <c r="F13" s="2"/>
      <c r="G13" s="1" t="s">
        <v>8</v>
      </c>
      <c r="H13" s="1"/>
      <c r="I13" s="5"/>
      <c r="J13" s="5"/>
      <c r="K13" s="6"/>
      <c r="L13" s="6"/>
      <c r="M13" s="6"/>
      <c r="N13" s="6"/>
      <c r="O13" s="6"/>
    </row>
    <row r="14" spans="1:15">
      <c r="A14" s="12" t="s">
        <v>9</v>
      </c>
      <c r="C14" s="13"/>
      <c r="D14" s="13"/>
      <c r="E14" s="13"/>
      <c r="F14" s="13"/>
      <c r="G14" s="14"/>
      <c r="H14" s="14"/>
      <c r="I14" s="5"/>
      <c r="J14" s="6"/>
      <c r="K14" s="6"/>
      <c r="L14" s="6"/>
      <c r="M14" s="6"/>
      <c r="N14" s="6"/>
    </row>
    <row r="15" spans="1:15" ht="26.25" customHeight="1" thickBot="1">
      <c r="A15" s="413" t="s">
        <v>241</v>
      </c>
      <c r="B15" s="414"/>
      <c r="C15" s="414"/>
      <c r="D15" s="414"/>
      <c r="E15" s="414"/>
      <c r="F15" s="414"/>
      <c r="G15" s="414"/>
      <c r="H15" s="414"/>
      <c r="I15" s="414"/>
      <c r="J15" s="414"/>
      <c r="K15" s="6"/>
      <c r="L15" s="6"/>
      <c r="M15" s="6"/>
      <c r="N15" s="6"/>
      <c r="O15" s="6"/>
    </row>
    <row r="16" spans="1:15" ht="26.25">
      <c r="A16" s="2"/>
      <c r="B16" s="2"/>
      <c r="C16" s="1"/>
      <c r="D16" s="15"/>
      <c r="E16" s="16" t="s">
        <v>10</v>
      </c>
      <c r="F16" s="17" t="s">
        <v>11</v>
      </c>
      <c r="G16" s="18" t="s">
        <v>12</v>
      </c>
      <c r="H16" s="19" t="s">
        <v>13</v>
      </c>
      <c r="I16" s="20"/>
      <c r="J16" s="20"/>
      <c r="K16" s="6"/>
      <c r="L16" s="6"/>
      <c r="M16" s="6"/>
      <c r="N16" s="6"/>
      <c r="O16" s="6"/>
    </row>
    <row r="17" spans="1:15">
      <c r="A17" s="2"/>
      <c r="B17" s="2"/>
      <c r="C17" s="2"/>
      <c r="D17" s="2"/>
      <c r="E17" s="21">
        <v>1</v>
      </c>
      <c r="F17" s="22" t="s">
        <v>14</v>
      </c>
      <c r="G17" s="23" t="s">
        <v>15</v>
      </c>
      <c r="H17" s="24">
        <f>+H28+H126+H39+H43+H46+H52+H55+H57+H75+H84+H104+H109+H117+H131+H134+H136+H141+H143+H146+H152+H161+H164+H169+H172+H175+H177+H180+H192+H194+H201+H203+H207+H210+H212+H217+H223+H226+H168+H214</f>
        <v>317736048</v>
      </c>
      <c r="I17" s="20"/>
      <c r="J17" s="20"/>
      <c r="K17" s="6"/>
      <c r="L17" s="6"/>
      <c r="M17" s="6"/>
      <c r="N17" s="6"/>
      <c r="O17" s="6"/>
    </row>
    <row r="18" spans="1:15">
      <c r="A18" s="2"/>
      <c r="B18" s="2"/>
      <c r="C18" s="2"/>
      <c r="D18" s="2"/>
      <c r="E18" s="25">
        <v>2</v>
      </c>
      <c r="F18" s="22" t="s">
        <v>16</v>
      </c>
      <c r="G18" s="23" t="s">
        <v>17</v>
      </c>
      <c r="H18" s="24">
        <v>0</v>
      </c>
      <c r="I18" s="20"/>
      <c r="J18" s="20"/>
      <c r="K18" s="6"/>
      <c r="L18" s="6"/>
      <c r="M18" s="6"/>
      <c r="N18" s="6"/>
      <c r="O18" s="6"/>
    </row>
    <row r="19" spans="1:15">
      <c r="A19" s="2"/>
      <c r="B19" s="2"/>
      <c r="C19" s="2"/>
      <c r="D19" s="2"/>
      <c r="E19" s="21">
        <v>3</v>
      </c>
      <c r="F19" s="22" t="s">
        <v>18</v>
      </c>
      <c r="G19" s="23" t="s">
        <v>19</v>
      </c>
      <c r="H19" s="24">
        <f>+I95</f>
        <v>532821</v>
      </c>
      <c r="I19" s="20"/>
      <c r="J19" s="20"/>
      <c r="K19" s="6"/>
      <c r="L19" s="6"/>
      <c r="M19" s="6"/>
      <c r="N19" s="6"/>
      <c r="O19" s="6"/>
    </row>
    <row r="20" spans="1:15">
      <c r="A20" s="2"/>
      <c r="B20" s="2"/>
      <c r="C20" s="2"/>
      <c r="D20" s="2"/>
      <c r="E20" s="25">
        <v>4</v>
      </c>
      <c r="F20" s="26">
        <v>13</v>
      </c>
      <c r="G20" s="23" t="s">
        <v>20</v>
      </c>
      <c r="H20" s="24">
        <f>+I208+I162</f>
        <v>47600000</v>
      </c>
      <c r="I20" s="20"/>
      <c r="J20" s="20"/>
      <c r="K20" s="6"/>
      <c r="L20" s="6"/>
      <c r="M20" s="6"/>
      <c r="N20" s="6"/>
      <c r="O20" s="6"/>
    </row>
    <row r="21" spans="1:15">
      <c r="A21" s="2"/>
      <c r="B21" s="2"/>
      <c r="C21" s="2"/>
      <c r="D21" s="2"/>
      <c r="E21" s="21">
        <v>5</v>
      </c>
      <c r="F21" s="26">
        <v>15</v>
      </c>
      <c r="G21" s="23" t="s">
        <v>21</v>
      </c>
      <c r="H21" s="24">
        <v>1985000</v>
      </c>
      <c r="I21" s="20"/>
      <c r="J21" s="20"/>
      <c r="K21" s="6"/>
      <c r="L21" s="6"/>
      <c r="M21" s="6"/>
      <c r="N21" s="6"/>
      <c r="O21" s="6"/>
    </row>
    <row r="22" spans="1:15" ht="15.75" thickBot="1">
      <c r="A22" s="2"/>
      <c r="B22" s="2"/>
      <c r="C22" s="1"/>
      <c r="D22" s="2"/>
      <c r="E22" s="27"/>
      <c r="F22" s="28"/>
      <c r="G22" s="29" t="s">
        <v>22</v>
      </c>
      <c r="H22" s="30">
        <f>SUM(H17:H21)</f>
        <v>367853869</v>
      </c>
      <c r="I22" s="5"/>
      <c r="J22" s="5"/>
      <c r="K22" s="6"/>
      <c r="L22" s="6"/>
      <c r="M22" s="6"/>
      <c r="N22" s="6"/>
      <c r="O22" s="6"/>
    </row>
    <row r="23" spans="1:15">
      <c r="A23" s="2"/>
      <c r="B23" s="2"/>
      <c r="C23" s="1"/>
      <c r="D23" s="2"/>
      <c r="E23" s="1"/>
      <c r="F23" s="2"/>
      <c r="G23" s="1"/>
      <c r="H23" s="31"/>
      <c r="I23" s="5"/>
      <c r="J23" s="5"/>
      <c r="K23" s="6"/>
      <c r="L23" s="6"/>
      <c r="M23" s="6"/>
      <c r="N23" s="6"/>
      <c r="O23" s="6"/>
    </row>
    <row r="24" spans="1:15">
      <c r="A24" s="2"/>
      <c r="B24" s="2"/>
      <c r="C24" s="1"/>
      <c r="D24" s="2"/>
      <c r="E24" s="1"/>
      <c r="F24" s="2"/>
      <c r="G24" s="1" t="s">
        <v>23</v>
      </c>
      <c r="H24" s="1"/>
      <c r="I24" s="5"/>
      <c r="J24" s="1"/>
      <c r="K24" s="6"/>
      <c r="L24" s="6"/>
      <c r="M24" s="6"/>
      <c r="N24" s="6"/>
      <c r="O24" s="6"/>
    </row>
    <row r="25" spans="1:15" ht="15.75" thickBot="1">
      <c r="A25" s="415" t="s">
        <v>242</v>
      </c>
      <c r="B25" s="415"/>
      <c r="C25" s="415"/>
      <c r="D25" s="415"/>
      <c r="E25" s="415"/>
      <c r="F25" s="415"/>
      <c r="G25" s="415"/>
      <c r="H25" s="415"/>
      <c r="I25" s="415"/>
      <c r="J25" s="415"/>
      <c r="K25" s="6"/>
      <c r="L25" s="6"/>
      <c r="M25" s="6"/>
      <c r="N25" s="6"/>
      <c r="O25" s="6"/>
    </row>
    <row r="26" spans="1:15" ht="45.75" customHeight="1">
      <c r="A26" s="32" t="s">
        <v>24</v>
      </c>
      <c r="B26" s="436" t="s">
        <v>25</v>
      </c>
      <c r="C26" s="420" t="s">
        <v>26</v>
      </c>
      <c r="D26" s="33" t="s">
        <v>27</v>
      </c>
      <c r="E26" s="34" t="s">
        <v>28</v>
      </c>
      <c r="F26" s="35" t="s">
        <v>29</v>
      </c>
      <c r="G26" s="36" t="s">
        <v>30</v>
      </c>
      <c r="H26" s="34" t="s">
        <v>31</v>
      </c>
      <c r="I26" s="34" t="s">
        <v>32</v>
      </c>
      <c r="J26" s="37" t="s">
        <v>33</v>
      </c>
      <c r="K26" s="38"/>
      <c r="L26" s="38"/>
      <c r="M26" s="38"/>
      <c r="N26" s="6"/>
      <c r="O26" s="6"/>
    </row>
    <row r="27" spans="1:15" ht="14.25" customHeight="1">
      <c r="A27" s="39">
        <v>1</v>
      </c>
      <c r="B27" s="421">
        <v>2</v>
      </c>
      <c r="C27" s="421">
        <v>3</v>
      </c>
      <c r="D27" s="40">
        <v>4</v>
      </c>
      <c r="E27" s="41">
        <v>5</v>
      </c>
      <c r="F27" s="40">
        <v>6</v>
      </c>
      <c r="G27" s="42">
        <v>7</v>
      </c>
      <c r="H27" s="42">
        <v>8</v>
      </c>
      <c r="I27" s="42">
        <v>9</v>
      </c>
      <c r="J27" s="43">
        <v>10</v>
      </c>
      <c r="K27" s="38"/>
      <c r="L27" s="38"/>
      <c r="M27" s="38"/>
      <c r="N27" s="6"/>
      <c r="O27" s="6"/>
    </row>
    <row r="28" spans="1:15">
      <c r="A28" s="44">
        <v>1</v>
      </c>
      <c r="B28" s="422" t="s">
        <v>34</v>
      </c>
      <c r="C28" s="422">
        <v>130</v>
      </c>
      <c r="D28" s="45">
        <v>411000</v>
      </c>
      <c r="E28" s="46"/>
      <c r="F28" s="47"/>
      <c r="G28" s="48" t="s">
        <v>35</v>
      </c>
      <c r="H28" s="49">
        <f>H29+H30+H31+H32+H33+H34+H37+H38</f>
        <v>63285000</v>
      </c>
      <c r="I28" s="50"/>
      <c r="J28" s="51">
        <f t="shared" ref="J28:J45" si="0">+H28</f>
        <v>63285000</v>
      </c>
      <c r="K28" s="386"/>
      <c r="L28" s="38"/>
      <c r="M28" s="12"/>
      <c r="N28" s="6"/>
      <c r="O28" s="6"/>
    </row>
    <row r="29" spans="1:15" s="66" customFormat="1" ht="16.5" customHeight="1">
      <c r="A29" s="52"/>
      <c r="B29" s="53"/>
      <c r="C29" s="53"/>
      <c r="D29" s="55"/>
      <c r="E29" s="56">
        <v>411111</v>
      </c>
      <c r="F29" s="57">
        <v>1.1000000000000001</v>
      </c>
      <c r="G29" s="58" t="s">
        <v>36</v>
      </c>
      <c r="H29" s="59">
        <v>49170000</v>
      </c>
      <c r="I29" s="60"/>
      <c r="J29" s="61">
        <f t="shared" si="0"/>
        <v>49170000</v>
      </c>
      <c r="K29" s="62"/>
      <c r="L29" s="63"/>
      <c r="M29" s="64"/>
      <c r="N29" s="65"/>
      <c r="O29" s="65"/>
    </row>
    <row r="30" spans="1:15" s="66" customFormat="1" ht="12.75" customHeight="1">
      <c r="A30" s="52"/>
      <c r="B30" s="53"/>
      <c r="C30" s="53"/>
      <c r="D30" s="55"/>
      <c r="E30" s="56">
        <v>411112</v>
      </c>
      <c r="F30" s="57">
        <v>1.2</v>
      </c>
      <c r="G30" s="58" t="s">
        <v>37</v>
      </c>
      <c r="H30" s="67">
        <v>2390000</v>
      </c>
      <c r="I30" s="60"/>
      <c r="J30" s="61">
        <f t="shared" si="0"/>
        <v>2390000</v>
      </c>
      <c r="K30" s="62"/>
      <c r="L30" s="63"/>
      <c r="M30" s="64"/>
      <c r="N30" s="65"/>
      <c r="O30" s="65"/>
    </row>
    <row r="31" spans="1:15" s="66" customFormat="1" ht="12.75" customHeight="1">
      <c r="A31" s="52"/>
      <c r="B31" s="53"/>
      <c r="C31" s="53"/>
      <c r="D31" s="55"/>
      <c r="E31" s="56">
        <v>411113</v>
      </c>
      <c r="F31" s="57">
        <v>1.3</v>
      </c>
      <c r="G31" s="58" t="s">
        <v>38</v>
      </c>
      <c r="H31" s="67">
        <v>30000</v>
      </c>
      <c r="I31" s="60"/>
      <c r="J31" s="68">
        <f t="shared" si="0"/>
        <v>30000</v>
      </c>
      <c r="K31" s="62"/>
      <c r="L31" s="63"/>
      <c r="M31" s="64"/>
      <c r="N31" s="65"/>
      <c r="O31" s="65"/>
    </row>
    <row r="32" spans="1:15" s="66" customFormat="1" ht="13.9" customHeight="1">
      <c r="A32" s="52"/>
      <c r="B32" s="53"/>
      <c r="C32" s="53"/>
      <c r="D32" s="55"/>
      <c r="E32" s="56">
        <v>411115</v>
      </c>
      <c r="F32" s="57">
        <v>1.4</v>
      </c>
      <c r="G32" s="58" t="s">
        <v>39</v>
      </c>
      <c r="H32" s="67">
        <v>3165000</v>
      </c>
      <c r="I32" s="60"/>
      <c r="J32" s="61">
        <f t="shared" si="0"/>
        <v>3165000</v>
      </c>
      <c r="K32" s="62"/>
      <c r="L32" s="63"/>
      <c r="M32" s="64"/>
      <c r="N32" s="65"/>
      <c r="O32" s="65"/>
    </row>
    <row r="33" spans="1:15" s="66" customFormat="1" ht="13.5" customHeight="1">
      <c r="A33" s="52"/>
      <c r="B33" s="53"/>
      <c r="C33" s="53"/>
      <c r="D33" s="55"/>
      <c r="E33" s="56">
        <v>411117</v>
      </c>
      <c r="F33" s="57">
        <v>1.5</v>
      </c>
      <c r="G33" s="58" t="s">
        <v>40</v>
      </c>
      <c r="H33" s="67">
        <v>760000</v>
      </c>
      <c r="I33" s="60"/>
      <c r="J33" s="61">
        <f t="shared" si="0"/>
        <v>760000</v>
      </c>
      <c r="K33" s="62"/>
      <c r="L33" s="63"/>
      <c r="M33" s="64"/>
      <c r="N33" s="65"/>
      <c r="O33" s="65"/>
    </row>
    <row r="34" spans="1:15" s="66" customFormat="1" ht="15.75" customHeight="1" thickBot="1">
      <c r="A34" s="73"/>
      <c r="B34" s="74"/>
      <c r="C34" s="74"/>
      <c r="D34" s="76"/>
      <c r="E34" s="77">
        <v>411118</v>
      </c>
      <c r="F34" s="78">
        <v>1.6</v>
      </c>
      <c r="G34" s="79" t="s">
        <v>41</v>
      </c>
      <c r="H34" s="80">
        <v>7700000</v>
      </c>
      <c r="I34" s="81"/>
      <c r="J34" s="82">
        <f t="shared" si="0"/>
        <v>7700000</v>
      </c>
      <c r="K34" s="62"/>
      <c r="L34" s="63"/>
      <c r="M34" s="64"/>
      <c r="N34" s="65"/>
      <c r="O34" s="65"/>
    </row>
    <row r="35" spans="1:15" s="66" customFormat="1" ht="51.75" customHeight="1">
      <c r="A35" s="83" t="s">
        <v>24</v>
      </c>
      <c r="B35" s="84" t="s">
        <v>25</v>
      </c>
      <c r="C35" s="423" t="s">
        <v>26</v>
      </c>
      <c r="D35" s="84" t="s">
        <v>27</v>
      </c>
      <c r="E35" s="85" t="s">
        <v>28</v>
      </c>
      <c r="F35" s="86" t="s">
        <v>29</v>
      </c>
      <c r="G35" s="87" t="s">
        <v>30</v>
      </c>
      <c r="H35" s="85" t="s">
        <v>31</v>
      </c>
      <c r="I35" s="85" t="s">
        <v>32</v>
      </c>
      <c r="J35" s="88" t="s">
        <v>33</v>
      </c>
      <c r="K35" s="63"/>
      <c r="L35" s="63"/>
      <c r="M35" s="63"/>
      <c r="N35" s="65"/>
      <c r="O35" s="65"/>
    </row>
    <row r="36" spans="1:15" s="66" customFormat="1">
      <c r="A36" s="89">
        <v>1</v>
      </c>
      <c r="B36" s="90">
        <v>2</v>
      </c>
      <c r="C36" s="91">
        <v>3</v>
      </c>
      <c r="D36" s="90">
        <v>4</v>
      </c>
      <c r="E36" s="92">
        <v>5</v>
      </c>
      <c r="F36" s="90">
        <v>6</v>
      </c>
      <c r="G36" s="57">
        <v>7</v>
      </c>
      <c r="H36" s="57">
        <v>8</v>
      </c>
      <c r="I36" s="57">
        <v>9</v>
      </c>
      <c r="J36" s="93">
        <v>10</v>
      </c>
      <c r="K36" s="63"/>
      <c r="L36" s="63"/>
      <c r="M36" s="63"/>
      <c r="N36" s="65"/>
      <c r="O36" s="65"/>
    </row>
    <row r="37" spans="1:15" s="66" customFormat="1" ht="12.75" customHeight="1">
      <c r="A37" s="52"/>
      <c r="B37" s="54" t="s">
        <v>34</v>
      </c>
      <c r="C37" s="127">
        <v>130</v>
      </c>
      <c r="D37" s="55"/>
      <c r="E37" s="324">
        <v>411131</v>
      </c>
      <c r="F37" s="54">
        <v>1.7</v>
      </c>
      <c r="G37" s="102" t="s">
        <v>42</v>
      </c>
      <c r="H37" s="167">
        <v>0</v>
      </c>
      <c r="I37" s="60"/>
      <c r="J37" s="292">
        <f t="shared" si="0"/>
        <v>0</v>
      </c>
      <c r="K37" s="62"/>
      <c r="L37" s="63"/>
      <c r="M37" s="64"/>
      <c r="N37" s="65"/>
      <c r="O37" s="65"/>
    </row>
    <row r="38" spans="1:15" s="66" customFormat="1" ht="14.25" customHeight="1">
      <c r="A38" s="106"/>
      <c r="B38" s="107"/>
      <c r="C38" s="107"/>
      <c r="D38" s="112"/>
      <c r="E38" s="56">
        <v>411151</v>
      </c>
      <c r="F38" s="57">
        <v>1.8</v>
      </c>
      <c r="G38" s="58" t="s">
        <v>43</v>
      </c>
      <c r="H38" s="67">
        <v>70000</v>
      </c>
      <c r="I38" s="110"/>
      <c r="J38" s="61">
        <f t="shared" si="0"/>
        <v>70000</v>
      </c>
      <c r="K38" s="62"/>
      <c r="L38" s="63"/>
      <c r="M38" s="64"/>
      <c r="N38" s="65"/>
      <c r="O38" s="65"/>
    </row>
    <row r="39" spans="1:15" s="66" customFormat="1">
      <c r="A39" s="52">
        <v>2</v>
      </c>
      <c r="B39" s="437"/>
      <c r="C39" s="362"/>
      <c r="D39" s="55">
        <v>412000</v>
      </c>
      <c r="E39" s="108"/>
      <c r="F39" s="112"/>
      <c r="G39" s="113" t="s">
        <v>44</v>
      </c>
      <c r="H39" s="114">
        <f>+H40+H41+H42</f>
        <v>11030000</v>
      </c>
      <c r="I39" s="115"/>
      <c r="J39" s="116">
        <f t="shared" si="0"/>
        <v>11030000</v>
      </c>
      <c r="K39" s="63"/>
      <c r="L39" s="63"/>
      <c r="M39" s="101"/>
      <c r="N39" s="65"/>
      <c r="O39" s="65"/>
    </row>
    <row r="40" spans="1:15" s="66" customFormat="1">
      <c r="A40" s="52"/>
      <c r="B40" s="53"/>
      <c r="C40" s="127"/>
      <c r="D40" s="54"/>
      <c r="E40" s="58">
        <v>412111</v>
      </c>
      <c r="F40" s="57">
        <v>2.1</v>
      </c>
      <c r="G40" s="58" t="s">
        <v>45</v>
      </c>
      <c r="H40" s="67">
        <v>7717691</v>
      </c>
      <c r="I40" s="103"/>
      <c r="J40" s="61">
        <f t="shared" si="0"/>
        <v>7717691</v>
      </c>
      <c r="K40" s="104"/>
      <c r="L40" s="105"/>
      <c r="M40" s="105"/>
      <c r="N40" s="63"/>
      <c r="O40" s="65"/>
    </row>
    <row r="41" spans="1:15" s="66" customFormat="1">
      <c r="A41" s="52"/>
      <c r="B41" s="53"/>
      <c r="C41" s="127"/>
      <c r="D41" s="54"/>
      <c r="E41" s="58">
        <v>412211</v>
      </c>
      <c r="F41" s="57">
        <v>2.2000000000000002</v>
      </c>
      <c r="G41" s="58" t="s">
        <v>46</v>
      </c>
      <c r="H41" s="67">
        <v>3312309</v>
      </c>
      <c r="I41" s="60"/>
      <c r="J41" s="61">
        <f t="shared" si="0"/>
        <v>3312309</v>
      </c>
      <c r="K41" s="104"/>
      <c r="L41" s="105"/>
      <c r="M41" s="105"/>
      <c r="N41" s="63"/>
      <c r="O41" s="65"/>
    </row>
    <row r="42" spans="1:15" s="66" customFormat="1">
      <c r="A42" s="106"/>
      <c r="B42" s="107"/>
      <c r="C42" s="133"/>
      <c r="D42" s="109"/>
      <c r="E42" s="58">
        <v>412311</v>
      </c>
      <c r="F42" s="57">
        <v>2.2999999999999998</v>
      </c>
      <c r="G42" s="58" t="s">
        <v>47</v>
      </c>
      <c r="H42" s="67">
        <v>0</v>
      </c>
      <c r="I42" s="110"/>
      <c r="J42" s="61">
        <v>0</v>
      </c>
      <c r="K42" s="104"/>
      <c r="L42" s="105"/>
      <c r="M42" s="105"/>
      <c r="N42" s="63"/>
      <c r="O42" s="65"/>
    </row>
    <row r="43" spans="1:15" s="66" customFormat="1">
      <c r="A43" s="52">
        <v>3</v>
      </c>
      <c r="B43" s="427"/>
      <c r="C43" s="127"/>
      <c r="D43" s="55">
        <v>413000</v>
      </c>
      <c r="E43" s="111"/>
      <c r="F43" s="112"/>
      <c r="G43" s="113" t="s">
        <v>48</v>
      </c>
      <c r="H43" s="114">
        <f>SUM(H44:H45)</f>
        <v>530000</v>
      </c>
      <c r="I43" s="115"/>
      <c r="J43" s="116">
        <f t="shared" si="0"/>
        <v>530000</v>
      </c>
      <c r="K43" s="117"/>
      <c r="L43" s="101"/>
      <c r="M43" s="101"/>
      <c r="N43" s="65"/>
      <c r="O43" s="65"/>
    </row>
    <row r="44" spans="1:15" s="125" customFormat="1" ht="12.75">
      <c r="A44" s="118"/>
      <c r="B44" s="428"/>
      <c r="C44" s="424"/>
      <c r="D44" s="119"/>
      <c r="E44" s="120">
        <v>413142</v>
      </c>
      <c r="F44" s="121">
        <v>3.1</v>
      </c>
      <c r="G44" s="120" t="s">
        <v>49</v>
      </c>
      <c r="H44" s="122">
        <v>350000</v>
      </c>
      <c r="I44" s="123"/>
      <c r="J44" s="124">
        <f>+H44</f>
        <v>350000</v>
      </c>
      <c r="K44" s="387"/>
    </row>
    <row r="45" spans="1:15" s="66" customFormat="1">
      <c r="A45" s="106"/>
      <c r="B45" s="107"/>
      <c r="C45" s="133"/>
      <c r="D45" s="109"/>
      <c r="E45" s="58">
        <v>413151</v>
      </c>
      <c r="F45" s="57">
        <v>3.2</v>
      </c>
      <c r="G45" s="58" t="s">
        <v>50</v>
      </c>
      <c r="H45" s="67">
        <v>180000</v>
      </c>
      <c r="I45" s="126"/>
      <c r="J45" s="61">
        <f t="shared" si="0"/>
        <v>180000</v>
      </c>
      <c r="K45" s="388"/>
      <c r="L45" s="101"/>
      <c r="M45" s="101"/>
      <c r="N45" s="65"/>
      <c r="O45" s="65"/>
    </row>
    <row r="46" spans="1:15" s="66" customFormat="1" ht="21" customHeight="1">
      <c r="A46" s="52">
        <v>4</v>
      </c>
      <c r="B46" s="437"/>
      <c r="C46" s="127"/>
      <c r="D46" s="55">
        <v>414000</v>
      </c>
      <c r="E46" s="111"/>
      <c r="F46" s="112"/>
      <c r="G46" s="113" t="s">
        <v>51</v>
      </c>
      <c r="H46" s="114">
        <f>SUM(H47:H51)</f>
        <v>850000</v>
      </c>
      <c r="I46" s="115"/>
      <c r="J46" s="116">
        <f>+H46</f>
        <v>850000</v>
      </c>
      <c r="K46" s="389"/>
      <c r="L46" s="101"/>
      <c r="M46" s="101"/>
      <c r="N46" s="65"/>
      <c r="O46" s="65"/>
    </row>
    <row r="47" spans="1:15" s="66" customFormat="1">
      <c r="A47" s="52"/>
      <c r="B47" s="54"/>
      <c r="C47" s="127"/>
      <c r="D47" s="54"/>
      <c r="E47" s="58">
        <v>414121</v>
      </c>
      <c r="F47" s="57">
        <v>4.0999999999999996</v>
      </c>
      <c r="G47" s="58" t="s">
        <v>52</v>
      </c>
      <c r="H47" s="67">
        <v>200000</v>
      </c>
      <c r="I47" s="128"/>
      <c r="J47" s="61">
        <f t="shared" ref="J47:J74" si="1">+H47</f>
        <v>200000</v>
      </c>
      <c r="K47" s="386"/>
      <c r="L47" s="101"/>
      <c r="M47" s="101"/>
      <c r="N47" s="65"/>
      <c r="O47" s="65"/>
    </row>
    <row r="48" spans="1:15" s="66" customFormat="1">
      <c r="A48" s="52"/>
      <c r="B48" s="54"/>
      <c r="C48" s="127"/>
      <c r="D48" s="54"/>
      <c r="E48" s="58">
        <v>414311</v>
      </c>
      <c r="F48" s="57">
        <v>4.2</v>
      </c>
      <c r="G48" s="58" t="s">
        <v>53</v>
      </c>
      <c r="H48" s="67">
        <v>160000</v>
      </c>
      <c r="I48" s="128"/>
      <c r="J48" s="61">
        <f t="shared" si="1"/>
        <v>160000</v>
      </c>
      <c r="K48" s="390"/>
      <c r="L48" s="101"/>
      <c r="M48" s="101"/>
      <c r="N48" s="65"/>
      <c r="O48" s="65"/>
    </row>
    <row r="49" spans="1:15" s="66" customFormat="1" ht="12" customHeight="1">
      <c r="A49" s="52"/>
      <c r="B49" s="54"/>
      <c r="C49" s="127"/>
      <c r="D49" s="54"/>
      <c r="E49" s="58">
        <v>414312</v>
      </c>
      <c r="F49" s="57">
        <v>4.3</v>
      </c>
      <c r="G49" s="129" t="s">
        <v>54</v>
      </c>
      <c r="H49" s="67">
        <v>0</v>
      </c>
      <c r="I49" s="128"/>
      <c r="J49" s="61">
        <f t="shared" si="1"/>
        <v>0</v>
      </c>
      <c r="K49" s="391"/>
      <c r="L49" s="101"/>
      <c r="M49" s="101"/>
      <c r="N49" s="65"/>
      <c r="O49" s="65"/>
    </row>
    <row r="50" spans="1:15" s="66" customFormat="1" ht="27" customHeight="1">
      <c r="A50" s="52"/>
      <c r="B50" s="54"/>
      <c r="C50" s="127"/>
      <c r="D50" s="54"/>
      <c r="E50" s="130">
        <v>414314</v>
      </c>
      <c r="F50" s="57">
        <v>4.4000000000000004</v>
      </c>
      <c r="G50" s="129" t="s">
        <v>55</v>
      </c>
      <c r="H50" s="67">
        <v>240000</v>
      </c>
      <c r="I50" s="128"/>
      <c r="J50" s="61">
        <f t="shared" si="1"/>
        <v>240000</v>
      </c>
      <c r="K50" s="373"/>
      <c r="L50" s="101"/>
      <c r="M50" s="101"/>
      <c r="N50" s="65"/>
      <c r="O50" s="65"/>
    </row>
    <row r="51" spans="1:15" s="66" customFormat="1">
      <c r="A51" s="52"/>
      <c r="B51" s="54"/>
      <c r="C51" s="127"/>
      <c r="D51" s="54"/>
      <c r="E51" s="58">
        <v>414411</v>
      </c>
      <c r="F51" s="57">
        <v>4.5</v>
      </c>
      <c r="G51" s="58" t="s">
        <v>56</v>
      </c>
      <c r="H51" s="67">
        <v>250000</v>
      </c>
      <c r="I51" s="128"/>
      <c r="J51" s="61">
        <f t="shared" si="1"/>
        <v>250000</v>
      </c>
      <c r="K51" s="386"/>
      <c r="L51" s="101"/>
      <c r="M51" s="101"/>
      <c r="N51" s="65"/>
      <c r="O51" s="65"/>
    </row>
    <row r="52" spans="1:15" s="66" customFormat="1" ht="14.25" customHeight="1">
      <c r="A52" s="94">
        <v>5</v>
      </c>
      <c r="B52" s="69"/>
      <c r="C52" s="425"/>
      <c r="D52" s="95">
        <v>415000</v>
      </c>
      <c r="E52" s="131"/>
      <c r="F52" s="96"/>
      <c r="G52" s="97" t="s">
        <v>57</v>
      </c>
      <c r="H52" s="98">
        <f>+H53+H54</f>
        <v>1500000</v>
      </c>
      <c r="I52" s="99"/>
      <c r="J52" s="100">
        <f t="shared" si="1"/>
        <v>1500000</v>
      </c>
      <c r="K52" s="392"/>
      <c r="L52" s="101"/>
      <c r="M52" s="101"/>
      <c r="N52" s="65"/>
      <c r="O52" s="65"/>
    </row>
    <row r="53" spans="1:15" s="66" customFormat="1" ht="15.75">
      <c r="A53" s="52"/>
      <c r="B53" s="54"/>
      <c r="C53" s="127"/>
      <c r="D53" s="54"/>
      <c r="E53" s="58">
        <v>415112</v>
      </c>
      <c r="F53" s="57">
        <v>5.0999999999999996</v>
      </c>
      <c r="G53" s="58" t="s">
        <v>58</v>
      </c>
      <c r="H53" s="67">
        <v>1450000</v>
      </c>
      <c r="I53" s="132"/>
      <c r="J53" s="61">
        <f t="shared" si="1"/>
        <v>1450000</v>
      </c>
      <c r="K53" s="393"/>
      <c r="L53" s="101"/>
      <c r="M53" s="101"/>
      <c r="N53" s="65"/>
      <c r="O53" s="65"/>
    </row>
    <row r="54" spans="1:15" s="66" customFormat="1" ht="15.75">
      <c r="A54" s="106"/>
      <c r="B54" s="109"/>
      <c r="C54" s="133"/>
      <c r="D54" s="109"/>
      <c r="E54" s="58">
        <v>415119</v>
      </c>
      <c r="F54" s="57">
        <v>5.2</v>
      </c>
      <c r="G54" s="58" t="s">
        <v>59</v>
      </c>
      <c r="H54" s="67">
        <v>50000</v>
      </c>
      <c r="I54" s="126"/>
      <c r="J54" s="61">
        <f t="shared" si="1"/>
        <v>50000</v>
      </c>
      <c r="K54" s="393"/>
      <c r="L54" s="101"/>
      <c r="M54" s="101"/>
      <c r="N54" s="65"/>
      <c r="O54" s="65"/>
    </row>
    <row r="55" spans="1:15" s="66" customFormat="1">
      <c r="A55" s="52">
        <v>6</v>
      </c>
      <c r="B55" s="54"/>
      <c r="C55" s="134"/>
      <c r="D55" s="55">
        <v>416000</v>
      </c>
      <c r="E55" s="113"/>
      <c r="F55" s="112"/>
      <c r="G55" s="113" t="s">
        <v>60</v>
      </c>
      <c r="H55" s="114">
        <f>+H56</f>
        <v>600000</v>
      </c>
      <c r="I55" s="114"/>
      <c r="J55" s="116">
        <f t="shared" si="1"/>
        <v>600000</v>
      </c>
      <c r="K55" s="394"/>
      <c r="L55" s="63"/>
      <c r="M55" s="101"/>
      <c r="N55" s="65"/>
      <c r="O55" s="65"/>
    </row>
    <row r="56" spans="1:15" s="66" customFormat="1" ht="15.75">
      <c r="A56" s="52"/>
      <c r="B56" s="54"/>
      <c r="C56" s="127"/>
      <c r="D56" s="54"/>
      <c r="E56" s="58">
        <v>416111</v>
      </c>
      <c r="F56" s="57">
        <v>6.1</v>
      </c>
      <c r="G56" s="58" t="s">
        <v>61</v>
      </c>
      <c r="H56" s="67">
        <v>600000</v>
      </c>
      <c r="I56" s="132"/>
      <c r="J56" s="61">
        <f t="shared" si="1"/>
        <v>600000</v>
      </c>
      <c r="K56" s="395"/>
      <c r="L56" s="101"/>
      <c r="M56" s="101"/>
      <c r="N56" s="65"/>
      <c r="O56" s="65"/>
    </row>
    <row r="57" spans="1:15" s="66" customFormat="1" ht="15.75" customHeight="1">
      <c r="A57" s="94">
        <v>7</v>
      </c>
      <c r="B57" s="69"/>
      <c r="C57" s="135"/>
      <c r="D57" s="95">
        <v>421000</v>
      </c>
      <c r="E57" s="131"/>
      <c r="F57" s="96"/>
      <c r="G57" s="97" t="s">
        <v>62</v>
      </c>
      <c r="H57" s="98">
        <f>+H58+H59+H60+H61+H62+H63+H64+H65+H66+H69+H70+H71+H72+H73+H74</f>
        <v>22400000</v>
      </c>
      <c r="I57" s="99"/>
      <c r="J57" s="100">
        <f t="shared" si="1"/>
        <v>22400000</v>
      </c>
      <c r="K57" s="396"/>
      <c r="L57" s="101"/>
      <c r="M57" s="101"/>
      <c r="N57" s="65"/>
      <c r="O57" s="65"/>
    </row>
    <row r="58" spans="1:15" s="66" customFormat="1">
      <c r="A58" s="52"/>
      <c r="B58" s="54"/>
      <c r="C58" s="127"/>
      <c r="D58" s="54"/>
      <c r="E58" s="58">
        <v>421111</v>
      </c>
      <c r="F58" s="57">
        <v>7.1</v>
      </c>
      <c r="G58" s="58" t="s">
        <v>63</v>
      </c>
      <c r="H58" s="136">
        <v>2300000</v>
      </c>
      <c r="I58" s="132"/>
      <c r="J58" s="61">
        <f t="shared" si="1"/>
        <v>2300000</v>
      </c>
      <c r="K58" s="397"/>
      <c r="L58" s="101"/>
      <c r="M58" s="101"/>
      <c r="N58" s="65"/>
      <c r="O58" s="65"/>
    </row>
    <row r="59" spans="1:15" s="66" customFormat="1">
      <c r="A59" s="52"/>
      <c r="B59" s="54"/>
      <c r="C59" s="127"/>
      <c r="D59" s="54"/>
      <c r="E59" s="58">
        <v>421211</v>
      </c>
      <c r="F59" s="57">
        <v>7.2</v>
      </c>
      <c r="G59" s="58" t="s">
        <v>64</v>
      </c>
      <c r="H59" s="67">
        <v>4000000</v>
      </c>
      <c r="I59" s="128"/>
      <c r="J59" s="61">
        <f t="shared" si="1"/>
        <v>4000000</v>
      </c>
      <c r="K59" s="397"/>
      <c r="L59" s="101"/>
      <c r="M59" s="101"/>
      <c r="N59" s="65"/>
      <c r="O59" s="65"/>
    </row>
    <row r="60" spans="1:15" s="66" customFormat="1">
      <c r="A60" s="52"/>
      <c r="B60" s="54"/>
      <c r="C60" s="127"/>
      <c r="D60" s="54"/>
      <c r="E60" s="58">
        <v>421221</v>
      </c>
      <c r="F60" s="57">
        <v>7.3</v>
      </c>
      <c r="G60" s="58" t="s">
        <v>65</v>
      </c>
      <c r="H60" s="67">
        <v>2000000</v>
      </c>
      <c r="I60" s="128"/>
      <c r="J60" s="61">
        <f t="shared" si="1"/>
        <v>2000000</v>
      </c>
      <c r="K60" s="397"/>
      <c r="L60" s="101"/>
      <c r="M60" s="101"/>
      <c r="N60" s="65"/>
      <c r="O60" s="65"/>
    </row>
    <row r="61" spans="1:15" s="66" customFormat="1">
      <c r="A61" s="52"/>
      <c r="B61" s="54"/>
      <c r="C61" s="127"/>
      <c r="D61" s="54"/>
      <c r="E61" s="58">
        <v>421311</v>
      </c>
      <c r="F61" s="57">
        <v>7.4</v>
      </c>
      <c r="G61" s="58" t="s">
        <v>66</v>
      </c>
      <c r="H61" s="67">
        <v>750000</v>
      </c>
      <c r="I61" s="128"/>
      <c r="J61" s="61">
        <f t="shared" si="1"/>
        <v>750000</v>
      </c>
      <c r="K61" s="397"/>
      <c r="L61" s="137"/>
      <c r="M61" s="101"/>
      <c r="N61" s="65"/>
      <c r="O61" s="65"/>
    </row>
    <row r="62" spans="1:15" s="66" customFormat="1">
      <c r="A62" s="52"/>
      <c r="B62" s="54"/>
      <c r="C62" s="127"/>
      <c r="D62" s="54"/>
      <c r="E62" s="58">
        <v>421324</v>
      </c>
      <c r="F62" s="57">
        <v>7.5</v>
      </c>
      <c r="G62" s="58" t="s">
        <v>67</v>
      </c>
      <c r="H62" s="67">
        <v>600000</v>
      </c>
      <c r="I62" s="128"/>
      <c r="J62" s="61">
        <f t="shared" si="1"/>
        <v>600000</v>
      </c>
      <c r="K62" s="397"/>
      <c r="L62" s="138"/>
      <c r="M62" s="101"/>
      <c r="N62" s="65"/>
      <c r="O62" s="65"/>
    </row>
    <row r="63" spans="1:15" s="66" customFormat="1">
      <c r="A63" s="52"/>
      <c r="B63" s="54"/>
      <c r="C63" s="127"/>
      <c r="D63" s="54"/>
      <c r="E63" s="58">
        <v>421325</v>
      </c>
      <c r="F63" s="57">
        <v>7.6</v>
      </c>
      <c r="G63" s="58" t="s">
        <v>68</v>
      </c>
      <c r="H63" s="67">
        <v>1500000</v>
      </c>
      <c r="I63" s="128"/>
      <c r="J63" s="61">
        <f t="shared" si="1"/>
        <v>1500000</v>
      </c>
      <c r="K63" s="398"/>
      <c r="L63" s="63"/>
      <c r="M63" s="101"/>
      <c r="N63" s="65"/>
      <c r="O63" s="65"/>
    </row>
    <row r="64" spans="1:15" s="66" customFormat="1">
      <c r="A64" s="52"/>
      <c r="B64" s="54"/>
      <c r="C64" s="127"/>
      <c r="D64" s="54"/>
      <c r="E64" s="58">
        <v>421411</v>
      </c>
      <c r="F64" s="139">
        <v>7.7</v>
      </c>
      <c r="G64" s="58" t="s">
        <v>69</v>
      </c>
      <c r="H64" s="67">
        <v>1000000</v>
      </c>
      <c r="I64" s="128"/>
      <c r="J64" s="61">
        <f t="shared" si="1"/>
        <v>1000000</v>
      </c>
      <c r="K64" s="397"/>
      <c r="L64" s="101"/>
      <c r="M64" s="101"/>
      <c r="N64" s="65"/>
      <c r="O64" s="65"/>
    </row>
    <row r="65" spans="1:15" s="66" customFormat="1">
      <c r="A65" s="52"/>
      <c r="B65" s="54"/>
      <c r="C65" s="127"/>
      <c r="D65" s="54"/>
      <c r="E65" s="58">
        <v>421412</v>
      </c>
      <c r="F65" s="140">
        <v>7.8</v>
      </c>
      <c r="G65" s="58" t="s">
        <v>70</v>
      </c>
      <c r="H65" s="67">
        <v>250000</v>
      </c>
      <c r="I65" s="128"/>
      <c r="J65" s="61">
        <f t="shared" si="1"/>
        <v>250000</v>
      </c>
      <c r="K65" s="63"/>
      <c r="L65" s="137"/>
      <c r="M65" s="101"/>
      <c r="N65" s="65"/>
      <c r="O65" s="65"/>
    </row>
    <row r="66" spans="1:15" s="66" customFormat="1" ht="15.75" thickBot="1">
      <c r="A66" s="73"/>
      <c r="B66" s="75"/>
      <c r="C66" s="142"/>
      <c r="D66" s="75"/>
      <c r="E66" s="79">
        <v>421414</v>
      </c>
      <c r="F66" s="363">
        <v>7.9</v>
      </c>
      <c r="G66" s="79" t="s">
        <v>71</v>
      </c>
      <c r="H66" s="80">
        <v>1700000</v>
      </c>
      <c r="I66" s="143"/>
      <c r="J66" s="82">
        <f t="shared" si="1"/>
        <v>1700000</v>
      </c>
      <c r="K66" s="63"/>
      <c r="L66" s="101"/>
      <c r="M66" s="101"/>
      <c r="N66" s="65"/>
      <c r="O66" s="65"/>
    </row>
    <row r="67" spans="1:15" s="66" customFormat="1" ht="48" customHeight="1">
      <c r="A67" s="83" t="s">
        <v>24</v>
      </c>
      <c r="B67" s="145" t="s">
        <v>25</v>
      </c>
      <c r="C67" s="423" t="s">
        <v>26</v>
      </c>
      <c r="D67" s="84" t="s">
        <v>27</v>
      </c>
      <c r="E67" s="85" t="s">
        <v>28</v>
      </c>
      <c r="F67" s="86" t="s">
        <v>29</v>
      </c>
      <c r="G67" s="87" t="s">
        <v>30</v>
      </c>
      <c r="H67" s="85" t="s">
        <v>31</v>
      </c>
      <c r="I67" s="85" t="s">
        <v>32</v>
      </c>
      <c r="J67" s="88" t="s">
        <v>33</v>
      </c>
      <c r="K67" s="63"/>
      <c r="L67" s="63"/>
      <c r="M67" s="63"/>
      <c r="N67" s="65"/>
      <c r="O67" s="65"/>
    </row>
    <row r="68" spans="1:15" s="66" customFormat="1">
      <c r="A68" s="89">
        <v>1</v>
      </c>
      <c r="B68" s="91">
        <v>2</v>
      </c>
      <c r="C68" s="91">
        <v>3</v>
      </c>
      <c r="D68" s="90">
        <v>4</v>
      </c>
      <c r="E68" s="92">
        <v>5</v>
      </c>
      <c r="F68" s="90">
        <v>6</v>
      </c>
      <c r="G68" s="57">
        <v>7</v>
      </c>
      <c r="H68" s="57">
        <v>8</v>
      </c>
      <c r="I68" s="57">
        <v>9</v>
      </c>
      <c r="J68" s="93">
        <v>10</v>
      </c>
      <c r="K68" s="63"/>
      <c r="L68" s="63"/>
      <c r="M68" s="63"/>
      <c r="N68" s="65"/>
      <c r="O68" s="65"/>
    </row>
    <row r="69" spans="1:15" s="66" customFormat="1" ht="26.25">
      <c r="A69" s="52"/>
      <c r="B69" s="53" t="s">
        <v>34</v>
      </c>
      <c r="C69" s="127">
        <v>130</v>
      </c>
      <c r="D69" s="54"/>
      <c r="E69" s="108">
        <v>421421</v>
      </c>
      <c r="F69" s="304">
        <v>7.1</v>
      </c>
      <c r="G69" s="108" t="s">
        <v>72</v>
      </c>
      <c r="H69" s="59">
        <v>6900000</v>
      </c>
      <c r="I69" s="128"/>
      <c r="J69" s="168">
        <f t="shared" si="1"/>
        <v>6900000</v>
      </c>
      <c r="K69" s="399"/>
      <c r="L69" s="138"/>
      <c r="M69" s="101"/>
      <c r="N69" s="65"/>
      <c r="O69" s="65"/>
    </row>
    <row r="70" spans="1:15" s="66" customFormat="1">
      <c r="A70" s="52"/>
      <c r="B70" s="54"/>
      <c r="C70" s="127"/>
      <c r="D70" s="54"/>
      <c r="E70" s="58">
        <v>421422</v>
      </c>
      <c r="F70" s="141">
        <v>7.11</v>
      </c>
      <c r="G70" s="58" t="s">
        <v>73</v>
      </c>
      <c r="H70" s="67">
        <v>250000</v>
      </c>
      <c r="I70" s="128"/>
      <c r="J70" s="61">
        <f t="shared" si="1"/>
        <v>250000</v>
      </c>
      <c r="K70" s="63"/>
      <c r="L70" s="101"/>
      <c r="M70" s="101"/>
      <c r="N70" s="65"/>
      <c r="O70" s="65"/>
    </row>
    <row r="71" spans="1:15" s="66" customFormat="1">
      <c r="A71" s="52"/>
      <c r="B71" s="54"/>
      <c r="C71" s="127"/>
      <c r="D71" s="54"/>
      <c r="E71" s="58">
        <v>421429</v>
      </c>
      <c r="F71" s="57">
        <v>7.12</v>
      </c>
      <c r="G71" s="58" t="s">
        <v>74</v>
      </c>
      <c r="H71" s="67">
        <v>150000</v>
      </c>
      <c r="I71" s="128"/>
      <c r="J71" s="61">
        <f t="shared" si="1"/>
        <v>150000</v>
      </c>
      <c r="K71" s="63"/>
      <c r="L71" s="101"/>
      <c r="M71" s="101"/>
      <c r="N71" s="65"/>
      <c r="O71" s="65"/>
    </row>
    <row r="72" spans="1:15" s="66" customFormat="1">
      <c r="A72" s="52"/>
      <c r="B72" s="54"/>
      <c r="C72" s="127"/>
      <c r="D72" s="54"/>
      <c r="E72" s="58">
        <v>421511</v>
      </c>
      <c r="F72" s="57">
        <v>7.13</v>
      </c>
      <c r="G72" s="58" t="s">
        <v>75</v>
      </c>
      <c r="H72" s="67">
        <v>300000</v>
      </c>
      <c r="I72" s="128"/>
      <c r="J72" s="61">
        <f t="shared" si="1"/>
        <v>300000</v>
      </c>
      <c r="K72" s="63"/>
      <c r="L72" s="101"/>
      <c r="M72" s="101"/>
      <c r="N72" s="65"/>
      <c r="O72" s="65"/>
    </row>
    <row r="73" spans="1:15" s="66" customFormat="1">
      <c r="A73" s="52"/>
      <c r="B73" s="54"/>
      <c r="C73" s="127"/>
      <c r="D73" s="54"/>
      <c r="E73" s="58">
        <v>421513</v>
      </c>
      <c r="F73" s="57">
        <v>7.14</v>
      </c>
      <c r="G73" s="58" t="s">
        <v>76</v>
      </c>
      <c r="H73" s="67">
        <v>292000</v>
      </c>
      <c r="I73" s="128"/>
      <c r="J73" s="61">
        <f t="shared" si="1"/>
        <v>292000</v>
      </c>
      <c r="K73" s="63"/>
      <c r="L73" s="138"/>
      <c r="M73" s="101"/>
      <c r="N73" s="65"/>
      <c r="O73" s="65"/>
    </row>
    <row r="74" spans="1:15" s="66" customFormat="1">
      <c r="A74" s="106"/>
      <c r="B74" s="109"/>
      <c r="C74" s="133"/>
      <c r="D74" s="109"/>
      <c r="E74" s="58">
        <v>421521</v>
      </c>
      <c r="F74" s="141">
        <v>7.15</v>
      </c>
      <c r="G74" s="58" t="s">
        <v>77</v>
      </c>
      <c r="H74" s="67">
        <v>408000</v>
      </c>
      <c r="I74" s="126"/>
      <c r="J74" s="61">
        <f t="shared" si="1"/>
        <v>408000</v>
      </c>
      <c r="K74" s="63"/>
      <c r="L74" s="138"/>
      <c r="M74" s="101"/>
      <c r="N74" s="65"/>
      <c r="O74" s="65"/>
    </row>
    <row r="75" spans="1:15" s="66" customFormat="1">
      <c r="A75" s="52">
        <v>8</v>
      </c>
      <c r="B75" s="437"/>
      <c r="C75" s="362"/>
      <c r="D75" s="55">
        <v>422000</v>
      </c>
      <c r="E75" s="111"/>
      <c r="F75" s="112"/>
      <c r="G75" s="113" t="s">
        <v>78</v>
      </c>
      <c r="H75" s="114">
        <f>SUM(H76:H83)</f>
        <v>580000</v>
      </c>
      <c r="I75" s="115"/>
      <c r="J75" s="364">
        <f>+H75</f>
        <v>580000</v>
      </c>
      <c r="K75" s="63"/>
      <c r="L75" s="101"/>
      <c r="M75" s="101"/>
      <c r="N75" s="65"/>
      <c r="O75" s="65"/>
    </row>
    <row r="76" spans="1:15" s="66" customFormat="1">
      <c r="A76" s="52"/>
      <c r="B76" s="53"/>
      <c r="C76" s="127"/>
      <c r="D76" s="54"/>
      <c r="E76" s="58">
        <v>422111</v>
      </c>
      <c r="F76" s="57">
        <v>8.1</v>
      </c>
      <c r="G76" s="58" t="s">
        <v>79</v>
      </c>
      <c r="H76" s="67">
        <v>50000</v>
      </c>
      <c r="I76" s="132"/>
      <c r="J76" s="61">
        <f>+H76</f>
        <v>50000</v>
      </c>
      <c r="K76" s="147"/>
      <c r="L76" s="101"/>
      <c r="M76" s="101"/>
      <c r="N76" s="65"/>
      <c r="O76" s="65"/>
    </row>
    <row r="77" spans="1:15" s="66" customFormat="1">
      <c r="A77" s="52"/>
      <c r="B77" s="53"/>
      <c r="C77" s="127"/>
      <c r="D77" s="54"/>
      <c r="E77" s="58">
        <v>422121</v>
      </c>
      <c r="F77" s="57">
        <v>8.1999999999999993</v>
      </c>
      <c r="G77" s="58" t="s">
        <v>80</v>
      </c>
      <c r="H77" s="67">
        <v>10000</v>
      </c>
      <c r="I77" s="128"/>
      <c r="J77" s="61">
        <f>+H77</f>
        <v>10000</v>
      </c>
      <c r="K77" s="63"/>
      <c r="L77" s="101"/>
      <c r="M77" s="101"/>
      <c r="N77" s="65"/>
      <c r="O77" s="65"/>
    </row>
    <row r="78" spans="1:15" s="66" customFormat="1">
      <c r="A78" s="52"/>
      <c r="B78" s="53"/>
      <c r="C78" s="127"/>
      <c r="D78" s="54"/>
      <c r="E78" s="58">
        <v>422131</v>
      </c>
      <c r="F78" s="57">
        <v>8.3000000000000007</v>
      </c>
      <c r="G78" s="58" t="s">
        <v>81</v>
      </c>
      <c r="H78" s="67">
        <v>10000</v>
      </c>
      <c r="I78" s="128"/>
      <c r="J78" s="61">
        <f t="shared" ref="J78:J103" si="2">+H78</f>
        <v>10000</v>
      </c>
      <c r="K78" s="147"/>
      <c r="L78" s="101"/>
      <c r="M78" s="101"/>
      <c r="N78" s="65"/>
      <c r="O78" s="65"/>
    </row>
    <row r="79" spans="1:15" s="66" customFormat="1">
      <c r="A79" s="52"/>
      <c r="B79" s="53"/>
      <c r="C79" s="127"/>
      <c r="D79" s="54"/>
      <c r="E79" s="58">
        <v>422199</v>
      </c>
      <c r="F79" s="57">
        <v>8.4</v>
      </c>
      <c r="G79" s="58" t="s">
        <v>82</v>
      </c>
      <c r="H79" s="67">
        <v>300000</v>
      </c>
      <c r="I79" s="128"/>
      <c r="J79" s="61">
        <f t="shared" si="2"/>
        <v>300000</v>
      </c>
      <c r="K79" s="147"/>
      <c r="L79" s="101"/>
      <c r="M79" s="101"/>
      <c r="N79" s="65"/>
      <c r="O79" s="65"/>
    </row>
    <row r="80" spans="1:15" s="66" customFormat="1">
      <c r="A80" s="52"/>
      <c r="B80" s="53"/>
      <c r="C80" s="127"/>
      <c r="D80" s="54"/>
      <c r="E80" s="58">
        <v>422211</v>
      </c>
      <c r="F80" s="57">
        <v>8.5</v>
      </c>
      <c r="G80" s="58" t="s">
        <v>83</v>
      </c>
      <c r="H80" s="67">
        <v>70000</v>
      </c>
      <c r="I80" s="128"/>
      <c r="J80" s="61">
        <f t="shared" si="2"/>
        <v>70000</v>
      </c>
      <c r="K80" s="147"/>
      <c r="L80" s="101"/>
      <c r="M80" s="101"/>
      <c r="N80" s="65"/>
      <c r="O80" s="65"/>
    </row>
    <row r="81" spans="1:15" s="66" customFormat="1">
      <c r="A81" s="52"/>
      <c r="B81" s="53"/>
      <c r="C81" s="127"/>
      <c r="D81" s="54"/>
      <c r="E81" s="58">
        <v>422221</v>
      </c>
      <c r="F81" s="57">
        <v>8.6</v>
      </c>
      <c r="G81" s="58" t="s">
        <v>84</v>
      </c>
      <c r="H81" s="67">
        <v>100000</v>
      </c>
      <c r="I81" s="128"/>
      <c r="J81" s="61">
        <f t="shared" si="2"/>
        <v>100000</v>
      </c>
      <c r="K81" s="148"/>
      <c r="L81" s="101"/>
      <c r="M81" s="101"/>
      <c r="N81" s="65"/>
      <c r="O81" s="65"/>
    </row>
    <row r="82" spans="1:15" s="66" customFormat="1" ht="15.75" customHeight="1">
      <c r="A82" s="52"/>
      <c r="B82" s="53"/>
      <c r="C82" s="127"/>
      <c r="D82" s="54"/>
      <c r="E82" s="58">
        <v>422231</v>
      </c>
      <c r="F82" s="57">
        <v>8.6999999999999993</v>
      </c>
      <c r="G82" s="129" t="s">
        <v>85</v>
      </c>
      <c r="H82" s="67">
        <v>20000</v>
      </c>
      <c r="I82" s="128"/>
      <c r="J82" s="61">
        <f t="shared" si="2"/>
        <v>20000</v>
      </c>
      <c r="K82" s="148"/>
      <c r="L82" s="101"/>
      <c r="M82" s="101"/>
      <c r="N82" s="65"/>
      <c r="O82" s="65"/>
    </row>
    <row r="83" spans="1:15" s="66" customFormat="1">
      <c r="A83" s="52"/>
      <c r="B83" s="53"/>
      <c r="C83" s="127"/>
      <c r="D83" s="54"/>
      <c r="E83" s="58">
        <v>422299</v>
      </c>
      <c r="F83" s="57">
        <v>8.8000000000000007</v>
      </c>
      <c r="G83" s="58" t="s">
        <v>86</v>
      </c>
      <c r="H83" s="67">
        <v>20000</v>
      </c>
      <c r="I83" s="128"/>
      <c r="J83" s="61">
        <f t="shared" si="2"/>
        <v>20000</v>
      </c>
      <c r="K83" s="63"/>
      <c r="L83" s="101"/>
      <c r="M83" s="101"/>
      <c r="N83" s="65"/>
      <c r="O83" s="65"/>
    </row>
    <row r="84" spans="1:15" s="66" customFormat="1" ht="18.75">
      <c r="A84" s="94">
        <v>9</v>
      </c>
      <c r="B84" s="438"/>
      <c r="C84" s="425"/>
      <c r="D84" s="95">
        <v>423000</v>
      </c>
      <c r="E84" s="131"/>
      <c r="F84" s="96"/>
      <c r="G84" s="97" t="s">
        <v>87</v>
      </c>
      <c r="H84" s="98">
        <f>+H85+H86+H87+H88+H89+H90+H91+H92+H93+H94+H95+H96+H97+H99+H102+H103</f>
        <v>18090000</v>
      </c>
      <c r="I84" s="98">
        <f>SUM(I85:I102)</f>
        <v>532830</v>
      </c>
      <c r="J84" s="100">
        <f>+H84+I84</f>
        <v>18622830</v>
      </c>
      <c r="K84" s="401"/>
      <c r="L84" s="149"/>
      <c r="M84" s="101"/>
      <c r="N84" s="65"/>
      <c r="O84" s="65"/>
    </row>
    <row r="85" spans="1:15" s="66" customFormat="1">
      <c r="A85" s="52"/>
      <c r="B85" s="53"/>
      <c r="C85" s="127"/>
      <c r="D85" s="55"/>
      <c r="E85" s="56">
        <v>423111</v>
      </c>
      <c r="F85" s="57">
        <v>9.1</v>
      </c>
      <c r="G85" s="58" t="s">
        <v>88</v>
      </c>
      <c r="H85" s="67">
        <v>0</v>
      </c>
      <c r="I85" s="132"/>
      <c r="J85" s="61">
        <f t="shared" si="2"/>
        <v>0</v>
      </c>
      <c r="K85" s="63"/>
      <c r="L85" s="150"/>
      <c r="M85" s="101"/>
      <c r="N85" s="65"/>
      <c r="O85" s="65"/>
    </row>
    <row r="86" spans="1:15" s="66" customFormat="1">
      <c r="A86" s="52"/>
      <c r="B86" s="53"/>
      <c r="C86" s="127"/>
      <c r="D86" s="54"/>
      <c r="E86" s="58">
        <v>423212</v>
      </c>
      <c r="F86" s="54">
        <v>9.1999999999999993</v>
      </c>
      <c r="G86" s="129" t="s">
        <v>89</v>
      </c>
      <c r="H86" s="67">
        <v>1340000</v>
      </c>
      <c r="I86" s="128"/>
      <c r="J86" s="61">
        <f t="shared" si="2"/>
        <v>1340000</v>
      </c>
      <c r="L86" s="63"/>
      <c r="M86" s="151"/>
      <c r="N86" s="65"/>
      <c r="O86" s="65"/>
    </row>
    <row r="87" spans="1:15" s="66" customFormat="1">
      <c r="A87" s="52"/>
      <c r="B87" s="53"/>
      <c r="C87" s="127"/>
      <c r="D87" s="54"/>
      <c r="E87" s="58">
        <v>423321</v>
      </c>
      <c r="F87" s="57">
        <v>9.3000000000000007</v>
      </c>
      <c r="G87" s="58" t="s">
        <v>90</v>
      </c>
      <c r="H87" s="67">
        <v>20000</v>
      </c>
      <c r="I87" s="128"/>
      <c r="J87" s="61">
        <f t="shared" si="2"/>
        <v>20000</v>
      </c>
      <c r="K87" s="63"/>
      <c r="L87" s="101"/>
      <c r="M87" s="101"/>
      <c r="N87" s="65"/>
      <c r="O87" s="65"/>
    </row>
    <row r="88" spans="1:15" s="66" customFormat="1">
      <c r="A88" s="52"/>
      <c r="B88" s="53"/>
      <c r="C88" s="127"/>
      <c r="D88" s="54"/>
      <c r="E88" s="70">
        <v>423391</v>
      </c>
      <c r="F88" s="54">
        <v>9.4</v>
      </c>
      <c r="G88" s="70" t="s">
        <v>91</v>
      </c>
      <c r="H88" s="71">
        <v>50000</v>
      </c>
      <c r="I88" s="128"/>
      <c r="J88" s="72">
        <f t="shared" si="2"/>
        <v>50000</v>
      </c>
      <c r="K88" s="63"/>
      <c r="L88" s="101"/>
      <c r="M88" s="101"/>
      <c r="N88" s="65"/>
      <c r="O88" s="65"/>
    </row>
    <row r="89" spans="1:15" s="66" customFormat="1">
      <c r="A89" s="52"/>
      <c r="B89" s="53"/>
      <c r="C89" s="152"/>
      <c r="D89" s="152"/>
      <c r="E89" s="153">
        <v>423411</v>
      </c>
      <c r="F89" s="57">
        <v>9.5</v>
      </c>
      <c r="G89" s="58" t="s">
        <v>92</v>
      </c>
      <c r="H89" s="154">
        <v>4500000</v>
      </c>
      <c r="I89" s="155"/>
      <c r="J89" s="61">
        <f t="shared" si="2"/>
        <v>4500000</v>
      </c>
      <c r="K89" s="138"/>
      <c r="L89" s="101"/>
      <c r="M89" s="101"/>
      <c r="N89" s="65"/>
      <c r="O89" s="65"/>
    </row>
    <row r="90" spans="1:15" s="66" customFormat="1">
      <c r="A90" s="52"/>
      <c r="B90" s="53"/>
      <c r="C90" s="152"/>
      <c r="D90" s="365"/>
      <c r="E90" s="153">
        <v>423419</v>
      </c>
      <c r="F90" s="54">
        <v>9.6</v>
      </c>
      <c r="G90" s="58" t="s">
        <v>93</v>
      </c>
      <c r="H90" s="154">
        <v>460000</v>
      </c>
      <c r="I90" s="155"/>
      <c r="J90" s="61">
        <f t="shared" si="2"/>
        <v>460000</v>
      </c>
      <c r="K90" s="138"/>
      <c r="L90" s="101"/>
      <c r="M90" s="101"/>
      <c r="N90" s="65"/>
      <c r="O90" s="65"/>
    </row>
    <row r="91" spans="1:15" s="66" customFormat="1">
      <c r="A91" s="118"/>
      <c r="B91" s="428"/>
      <c r="C91" s="424"/>
      <c r="D91" s="366"/>
      <c r="E91" s="120">
        <v>423431</v>
      </c>
      <c r="F91" s="57">
        <v>9.6999999999999993</v>
      </c>
      <c r="G91" s="120" t="s">
        <v>94</v>
      </c>
      <c r="H91" s="157">
        <v>580000</v>
      </c>
      <c r="I91" s="158"/>
      <c r="J91" s="159">
        <f>+H91</f>
        <v>580000</v>
      </c>
      <c r="K91" s="104"/>
    </row>
    <row r="92" spans="1:15" s="66" customFormat="1">
      <c r="A92" s="52"/>
      <c r="B92" s="53"/>
      <c r="C92" s="127"/>
      <c r="D92" s="54"/>
      <c r="E92" s="58">
        <v>423432</v>
      </c>
      <c r="F92" s="54">
        <v>9.8000000000000007</v>
      </c>
      <c r="G92" s="58" t="s">
        <v>95</v>
      </c>
      <c r="H92" s="67">
        <v>340000</v>
      </c>
      <c r="I92" s="160"/>
      <c r="J92" s="61">
        <f t="shared" si="2"/>
        <v>340000</v>
      </c>
      <c r="K92" s="147"/>
      <c r="L92" s="101"/>
      <c r="M92" s="101"/>
      <c r="N92" s="65"/>
      <c r="O92" s="65"/>
    </row>
    <row r="93" spans="1:15" s="66" customFormat="1">
      <c r="A93" s="52"/>
      <c r="B93" s="53"/>
      <c r="C93" s="127"/>
      <c r="D93" s="54"/>
      <c r="E93" s="58">
        <v>423511</v>
      </c>
      <c r="F93" s="57">
        <v>9.9</v>
      </c>
      <c r="G93" s="58" t="s">
        <v>96</v>
      </c>
      <c r="H93" s="67">
        <v>110000</v>
      </c>
      <c r="I93" s="160"/>
      <c r="J93" s="61">
        <f t="shared" si="2"/>
        <v>110000</v>
      </c>
      <c r="K93" s="400"/>
      <c r="L93" s="101"/>
      <c r="M93" s="101"/>
      <c r="N93" s="65"/>
      <c r="O93" s="65"/>
    </row>
    <row r="94" spans="1:15" s="66" customFormat="1" ht="20.25">
      <c r="A94" s="161"/>
      <c r="B94" s="162"/>
      <c r="C94" s="127"/>
      <c r="D94" s="54"/>
      <c r="E94" s="58">
        <v>423591</v>
      </c>
      <c r="F94" s="163">
        <v>9.1</v>
      </c>
      <c r="G94" s="58" t="s">
        <v>97</v>
      </c>
      <c r="H94" s="67">
        <v>802000</v>
      </c>
      <c r="I94" s="164"/>
      <c r="J94" s="61">
        <f t="shared" si="2"/>
        <v>802000</v>
      </c>
      <c r="K94" s="165"/>
      <c r="L94" s="166"/>
      <c r="M94" s="166"/>
      <c r="N94" s="65"/>
      <c r="O94" s="65"/>
    </row>
    <row r="95" spans="1:15" s="66" customFormat="1">
      <c r="A95" s="52"/>
      <c r="B95" s="53"/>
      <c r="C95" s="127"/>
      <c r="D95" s="54"/>
      <c r="E95" s="133">
        <v>423599</v>
      </c>
      <c r="F95" s="57">
        <v>9.11</v>
      </c>
      <c r="G95" s="108" t="s">
        <v>98</v>
      </c>
      <c r="H95" s="59">
        <v>5250000</v>
      </c>
      <c r="I95" s="167">
        <v>532821</v>
      </c>
      <c r="J95" s="168">
        <f>+H95+I95</f>
        <v>5782821</v>
      </c>
      <c r="K95" s="171"/>
      <c r="L95" s="101"/>
      <c r="M95" s="101"/>
      <c r="N95" s="65"/>
      <c r="O95" s="65"/>
    </row>
    <row r="96" spans="1:15" s="66" customFormat="1">
      <c r="A96" s="52"/>
      <c r="B96" s="53"/>
      <c r="C96" s="53"/>
      <c r="D96" s="55"/>
      <c r="E96" s="58">
        <v>423621</v>
      </c>
      <c r="F96" s="163">
        <v>9.1199999999999992</v>
      </c>
      <c r="G96" s="58" t="s">
        <v>99</v>
      </c>
      <c r="H96" s="67">
        <v>2500000</v>
      </c>
      <c r="I96" s="160"/>
      <c r="J96" s="61">
        <f t="shared" si="2"/>
        <v>2500000</v>
      </c>
      <c r="L96" s="101"/>
      <c r="M96" s="101"/>
      <c r="N96" s="65"/>
      <c r="O96" s="65"/>
    </row>
    <row r="97" spans="1:15" s="66" customFormat="1">
      <c r="A97" s="52"/>
      <c r="B97" s="53"/>
      <c r="C97" s="127"/>
      <c r="D97" s="54"/>
      <c r="E97" s="58">
        <v>423712</v>
      </c>
      <c r="F97" s="57">
        <v>9.1300000000000008</v>
      </c>
      <c r="G97" s="58" t="s">
        <v>100</v>
      </c>
      <c r="H97" s="67">
        <v>390000</v>
      </c>
      <c r="I97" s="160"/>
      <c r="J97" s="61">
        <f t="shared" si="2"/>
        <v>390000</v>
      </c>
      <c r="K97" s="150"/>
      <c r="L97" s="101"/>
      <c r="M97" s="101"/>
      <c r="N97" s="65"/>
      <c r="O97" s="65"/>
    </row>
    <row r="98" spans="1:15" s="66" customFormat="1" ht="10.5" customHeight="1">
      <c r="A98" s="52"/>
      <c r="B98" s="53"/>
      <c r="C98" s="127"/>
      <c r="D98" s="54"/>
      <c r="E98" s="70">
        <v>423911</v>
      </c>
      <c r="F98" s="169"/>
      <c r="G98" s="58" t="s">
        <v>101</v>
      </c>
      <c r="H98" s="71"/>
      <c r="I98" s="160"/>
      <c r="J98" s="72"/>
      <c r="K98" s="101"/>
      <c r="L98" s="101"/>
      <c r="M98" s="101"/>
      <c r="N98" s="65"/>
      <c r="O98" s="65"/>
    </row>
    <row r="99" spans="1:15" s="66" customFormat="1" ht="16.5" customHeight="1" thickBot="1">
      <c r="A99" s="73"/>
      <c r="B99" s="74"/>
      <c r="C99" s="142"/>
      <c r="D99" s="75"/>
      <c r="E99" s="79" t="s">
        <v>102</v>
      </c>
      <c r="F99" s="367">
        <v>9.14</v>
      </c>
      <c r="G99" s="79" t="s">
        <v>103</v>
      </c>
      <c r="H99" s="80">
        <v>960000</v>
      </c>
      <c r="I99" s="368"/>
      <c r="J99" s="82">
        <f>+H99</f>
        <v>960000</v>
      </c>
      <c r="L99" s="101"/>
      <c r="M99" s="101"/>
      <c r="N99" s="65"/>
      <c r="O99" s="65"/>
    </row>
    <row r="100" spans="1:15" s="66" customFormat="1" ht="48.75" customHeight="1">
      <c r="A100" s="83" t="s">
        <v>24</v>
      </c>
      <c r="B100" s="145" t="s">
        <v>25</v>
      </c>
      <c r="C100" s="423" t="s">
        <v>26</v>
      </c>
      <c r="D100" s="84" t="s">
        <v>27</v>
      </c>
      <c r="E100" s="85" t="s">
        <v>28</v>
      </c>
      <c r="F100" s="86" t="s">
        <v>29</v>
      </c>
      <c r="G100" s="87" t="s">
        <v>30</v>
      </c>
      <c r="H100" s="85" t="s">
        <v>31</v>
      </c>
      <c r="I100" s="85" t="s">
        <v>32</v>
      </c>
      <c r="J100" s="88" t="s">
        <v>33</v>
      </c>
      <c r="K100" s="369"/>
      <c r="L100" s="63"/>
      <c r="M100" s="63"/>
      <c r="N100" s="65"/>
      <c r="O100" s="65"/>
    </row>
    <row r="101" spans="1:15" s="66" customFormat="1">
      <c r="A101" s="89">
        <v>1</v>
      </c>
      <c r="B101" s="91">
        <v>2</v>
      </c>
      <c r="C101" s="91">
        <v>3</v>
      </c>
      <c r="D101" s="90">
        <v>4</v>
      </c>
      <c r="E101" s="92">
        <v>5</v>
      </c>
      <c r="F101" s="90">
        <v>6</v>
      </c>
      <c r="G101" s="57">
        <v>7</v>
      </c>
      <c r="H101" s="57">
        <v>8</v>
      </c>
      <c r="I101" s="57">
        <v>9</v>
      </c>
      <c r="J101" s="93">
        <v>10</v>
      </c>
      <c r="K101" s="370"/>
      <c r="L101" s="63"/>
      <c r="M101" s="63"/>
      <c r="N101" s="65"/>
      <c r="O101" s="65"/>
    </row>
    <row r="102" spans="1:15" s="66" customFormat="1" ht="21.75" customHeight="1">
      <c r="A102" s="52"/>
      <c r="B102" s="53" t="s">
        <v>34</v>
      </c>
      <c r="C102" s="127">
        <v>130</v>
      </c>
      <c r="D102" s="54"/>
      <c r="E102" s="133" t="s">
        <v>104</v>
      </c>
      <c r="F102" s="170">
        <v>9.15</v>
      </c>
      <c r="G102" s="108" t="s">
        <v>105</v>
      </c>
      <c r="H102" s="67">
        <v>190000</v>
      </c>
      <c r="I102" s="160"/>
      <c r="J102" s="168">
        <f t="shared" si="2"/>
        <v>190000</v>
      </c>
      <c r="K102" s="171"/>
      <c r="L102" s="101"/>
      <c r="M102" s="101"/>
      <c r="N102" s="65"/>
      <c r="O102" s="65"/>
    </row>
    <row r="103" spans="1:15" s="66" customFormat="1" ht="18.75" customHeight="1">
      <c r="A103" s="52"/>
      <c r="B103" s="53"/>
      <c r="C103" s="127"/>
      <c r="D103" s="54"/>
      <c r="E103" s="133" t="s">
        <v>106</v>
      </c>
      <c r="F103" s="170">
        <v>9.16</v>
      </c>
      <c r="G103" s="108" t="s">
        <v>107</v>
      </c>
      <c r="H103" s="59">
        <v>598000</v>
      </c>
      <c r="I103" s="160"/>
      <c r="J103" s="168">
        <f t="shared" si="2"/>
        <v>598000</v>
      </c>
      <c r="K103" s="171"/>
      <c r="L103" s="101"/>
      <c r="M103" s="101"/>
      <c r="N103" s="65"/>
      <c r="O103" s="65"/>
    </row>
    <row r="104" spans="1:15" s="66" customFormat="1" ht="30.75" customHeight="1">
      <c r="A104" s="94">
        <v>10</v>
      </c>
      <c r="B104" s="437"/>
      <c r="C104" s="426"/>
      <c r="D104" s="95">
        <v>424000</v>
      </c>
      <c r="E104" s="111"/>
      <c r="F104" s="172"/>
      <c r="G104" s="113" t="s">
        <v>108</v>
      </c>
      <c r="H104" s="114">
        <f>+H105+H107+H108</f>
        <v>12000000</v>
      </c>
      <c r="I104" s="115"/>
      <c r="J104" s="116">
        <f>+H104</f>
        <v>12000000</v>
      </c>
      <c r="K104" s="63"/>
      <c r="L104" s="173"/>
      <c r="M104" s="101"/>
      <c r="N104" s="65"/>
      <c r="O104" s="65"/>
    </row>
    <row r="105" spans="1:15" s="66" customFormat="1">
      <c r="A105" s="52"/>
      <c r="B105" s="53"/>
      <c r="C105" s="127"/>
      <c r="D105" s="53"/>
      <c r="E105" s="58">
        <v>424111</v>
      </c>
      <c r="F105" s="57">
        <v>10.1</v>
      </c>
      <c r="G105" s="58" t="s">
        <v>109</v>
      </c>
      <c r="H105" s="67">
        <v>1400000</v>
      </c>
      <c r="I105" s="103"/>
      <c r="J105" s="61">
        <f>+H105</f>
        <v>1400000</v>
      </c>
      <c r="K105" s="101"/>
      <c r="L105" s="101"/>
      <c r="M105" s="101"/>
      <c r="N105" s="65"/>
      <c r="O105" s="65"/>
    </row>
    <row r="106" spans="1:15" s="66" customFormat="1">
      <c r="A106" s="52"/>
      <c r="B106" s="53"/>
      <c r="C106" s="127"/>
      <c r="D106" s="54"/>
      <c r="E106" s="58">
        <v>424911</v>
      </c>
      <c r="F106" s="373"/>
      <c r="G106" s="58" t="s">
        <v>110</v>
      </c>
      <c r="H106" s="67"/>
      <c r="I106" s="60"/>
      <c r="J106" s="61"/>
      <c r="K106" s="101"/>
      <c r="L106" s="101"/>
      <c r="M106" s="101"/>
      <c r="N106" s="65"/>
      <c r="O106" s="65"/>
    </row>
    <row r="107" spans="1:15" s="66" customFormat="1">
      <c r="A107" s="52"/>
      <c r="B107" s="53"/>
      <c r="C107" s="127"/>
      <c r="D107" s="54"/>
      <c r="E107" s="58" t="s">
        <v>111</v>
      </c>
      <c r="F107" s="57">
        <v>10.199999999999999</v>
      </c>
      <c r="G107" s="58" t="s">
        <v>112</v>
      </c>
      <c r="H107" s="67">
        <v>600000</v>
      </c>
      <c r="I107" s="60"/>
      <c r="J107" s="61">
        <f>+H107</f>
        <v>600000</v>
      </c>
      <c r="K107" s="101"/>
      <c r="L107" s="101"/>
      <c r="M107" s="101"/>
      <c r="N107" s="65"/>
      <c r="O107" s="65"/>
    </row>
    <row r="108" spans="1:15" s="66" customFormat="1">
      <c r="A108" s="106"/>
      <c r="B108" s="107"/>
      <c r="C108" s="133"/>
      <c r="D108" s="107"/>
      <c r="E108" s="58" t="s">
        <v>113</v>
      </c>
      <c r="F108" s="57">
        <v>10.3</v>
      </c>
      <c r="G108" s="58" t="s">
        <v>114</v>
      </c>
      <c r="H108" s="67">
        <v>10000000</v>
      </c>
      <c r="I108" s="110"/>
      <c r="J108" s="61">
        <f>+H108</f>
        <v>10000000</v>
      </c>
      <c r="K108" s="101"/>
      <c r="L108" s="101"/>
      <c r="M108" s="101"/>
      <c r="N108" s="65"/>
      <c r="O108" s="65"/>
    </row>
    <row r="109" spans="1:15" s="66" customFormat="1">
      <c r="A109" s="177">
        <v>11</v>
      </c>
      <c r="B109" s="439"/>
      <c r="C109" s="427"/>
      <c r="D109" s="271">
        <v>425000</v>
      </c>
      <c r="E109" s="111"/>
      <c r="F109" s="109"/>
      <c r="G109" s="113" t="s">
        <v>115</v>
      </c>
      <c r="H109" s="114">
        <f>SUM(H110:H116)</f>
        <v>2050000</v>
      </c>
      <c r="I109" s="114"/>
      <c r="J109" s="116">
        <f>+H109+I109</f>
        <v>2050000</v>
      </c>
      <c r="K109" s="402"/>
      <c r="L109" s="176"/>
      <c r="M109" s="176"/>
      <c r="N109" s="65"/>
      <c r="O109" s="65"/>
    </row>
    <row r="110" spans="1:15" s="66" customFormat="1">
      <c r="A110" s="177"/>
      <c r="B110" s="127"/>
      <c r="C110" s="127"/>
      <c r="D110" s="127"/>
      <c r="E110" s="133">
        <v>425112</v>
      </c>
      <c r="F110" s="178">
        <v>11.1</v>
      </c>
      <c r="G110" s="179" t="s">
        <v>116</v>
      </c>
      <c r="H110" s="59">
        <v>0</v>
      </c>
      <c r="I110" s="180"/>
      <c r="J110" s="61">
        <f>+H110</f>
        <v>0</v>
      </c>
      <c r="K110" s="181"/>
      <c r="L110" s="150"/>
      <c r="M110" s="101"/>
      <c r="N110" s="65"/>
      <c r="O110" s="65"/>
    </row>
    <row r="111" spans="1:15" s="66" customFormat="1">
      <c r="A111" s="177"/>
      <c r="B111" s="127"/>
      <c r="C111" s="127"/>
      <c r="D111" s="127"/>
      <c r="E111" s="133">
        <v>425113</v>
      </c>
      <c r="F111" s="140">
        <v>11.2</v>
      </c>
      <c r="G111" s="179" t="s">
        <v>117</v>
      </c>
      <c r="H111" s="59">
        <v>0</v>
      </c>
      <c r="I111" s="182"/>
      <c r="J111" s="61">
        <f>+H111</f>
        <v>0</v>
      </c>
      <c r="K111" s="181"/>
      <c r="L111" s="150"/>
      <c r="M111" s="101"/>
      <c r="N111" s="65"/>
      <c r="O111" s="65"/>
    </row>
    <row r="112" spans="1:15" s="66" customFormat="1">
      <c r="A112" s="177"/>
      <c r="B112" s="127"/>
      <c r="C112" s="127"/>
      <c r="D112" s="127"/>
      <c r="E112" s="56" t="s">
        <v>118</v>
      </c>
      <c r="F112" s="178">
        <v>11.3</v>
      </c>
      <c r="G112" s="58" t="s">
        <v>119</v>
      </c>
      <c r="H112" s="67">
        <v>1400000</v>
      </c>
      <c r="I112" s="128"/>
      <c r="J112" s="61">
        <f t="shared" ref="J112:J145" si="3">+H112</f>
        <v>1400000</v>
      </c>
      <c r="K112" s="138"/>
      <c r="L112" s="101"/>
      <c r="M112" s="101"/>
      <c r="N112" s="65"/>
      <c r="O112" s="65"/>
    </row>
    <row r="113" spans="1:15" s="66" customFormat="1" ht="26.25">
      <c r="A113" s="177"/>
      <c r="B113" s="127"/>
      <c r="C113" s="127"/>
      <c r="D113" s="127"/>
      <c r="E113" s="183" t="s">
        <v>120</v>
      </c>
      <c r="F113" s="140">
        <v>11.4</v>
      </c>
      <c r="G113" s="179" t="s">
        <v>121</v>
      </c>
      <c r="H113" s="59">
        <v>50000</v>
      </c>
      <c r="I113" s="128"/>
      <c r="J113" s="61">
        <f t="shared" si="3"/>
        <v>50000</v>
      </c>
      <c r="L113" s="101"/>
      <c r="M113" s="101"/>
      <c r="N113" s="65"/>
      <c r="O113" s="65"/>
    </row>
    <row r="114" spans="1:15" s="66" customFormat="1">
      <c r="A114" s="177"/>
      <c r="B114" s="127"/>
      <c r="C114" s="127"/>
      <c r="D114" s="127"/>
      <c r="E114" s="58">
        <v>425222</v>
      </c>
      <c r="F114" s="178">
        <v>11.5</v>
      </c>
      <c r="G114" s="58" t="s">
        <v>122</v>
      </c>
      <c r="H114" s="67">
        <v>0</v>
      </c>
      <c r="I114" s="128"/>
      <c r="J114" s="61">
        <f t="shared" si="3"/>
        <v>0</v>
      </c>
      <c r="L114" s="181"/>
      <c r="M114" s="101"/>
      <c r="N114" s="65"/>
      <c r="O114" s="65"/>
    </row>
    <row r="115" spans="1:15" s="66" customFormat="1">
      <c r="A115" s="177"/>
      <c r="B115" s="127"/>
      <c r="C115" s="127"/>
      <c r="D115" s="127"/>
      <c r="E115" s="58">
        <v>425224</v>
      </c>
      <c r="F115" s="140">
        <v>11.6</v>
      </c>
      <c r="G115" s="58" t="s">
        <v>123</v>
      </c>
      <c r="H115" s="67">
        <v>500000</v>
      </c>
      <c r="I115" s="128"/>
      <c r="J115" s="61">
        <f t="shared" si="3"/>
        <v>500000</v>
      </c>
      <c r="K115" s="181"/>
      <c r="L115" s="150"/>
      <c r="M115" s="101"/>
      <c r="N115" s="65"/>
      <c r="O115" s="65"/>
    </row>
    <row r="116" spans="1:15" s="66" customFormat="1" ht="30.75" customHeight="1">
      <c r="A116" s="184"/>
      <c r="B116" s="133"/>
      <c r="C116" s="133"/>
      <c r="D116" s="133"/>
      <c r="E116" s="133">
        <v>425119</v>
      </c>
      <c r="F116" s="178">
        <v>11.7</v>
      </c>
      <c r="G116" s="179" t="s">
        <v>124</v>
      </c>
      <c r="H116" s="59">
        <v>100000</v>
      </c>
      <c r="I116" s="126"/>
      <c r="J116" s="61">
        <f t="shared" si="3"/>
        <v>100000</v>
      </c>
      <c r="K116" s="181"/>
      <c r="L116" s="150"/>
      <c r="M116" s="101"/>
      <c r="N116" s="65"/>
      <c r="O116" s="65"/>
    </row>
    <row r="117" spans="1:15" s="66" customFormat="1">
      <c r="A117" s="52">
        <v>12</v>
      </c>
      <c r="B117" s="439"/>
      <c r="C117" s="362"/>
      <c r="D117" s="55">
        <v>426000</v>
      </c>
      <c r="E117" s="185"/>
      <c r="F117" s="112"/>
      <c r="G117" s="113" t="s">
        <v>125</v>
      </c>
      <c r="H117" s="114">
        <f>SUM(H118:H125)</f>
        <v>8800000</v>
      </c>
      <c r="I117" s="186"/>
      <c r="J117" s="187">
        <f t="shared" si="3"/>
        <v>8800000</v>
      </c>
      <c r="K117" s="138"/>
      <c r="L117" s="101"/>
      <c r="M117" s="101"/>
      <c r="N117" s="65"/>
      <c r="O117" s="65"/>
    </row>
    <row r="118" spans="1:15" s="66" customFormat="1">
      <c r="A118" s="52"/>
      <c r="B118" s="53"/>
      <c r="C118" s="127"/>
      <c r="D118" s="374"/>
      <c r="E118" s="56">
        <v>426111</v>
      </c>
      <c r="F118" s="57">
        <v>12.1</v>
      </c>
      <c r="G118" s="58" t="s">
        <v>126</v>
      </c>
      <c r="H118" s="67">
        <v>2000000</v>
      </c>
      <c r="I118" s="128"/>
      <c r="J118" s="72">
        <f t="shared" si="3"/>
        <v>2000000</v>
      </c>
      <c r="K118" s="138"/>
      <c r="L118" s="101"/>
      <c r="M118" s="101"/>
      <c r="N118" s="65"/>
      <c r="O118" s="65"/>
    </row>
    <row r="119" spans="1:15" s="66" customFormat="1">
      <c r="A119" s="52"/>
      <c r="B119" s="53"/>
      <c r="C119" s="127"/>
      <c r="D119" s="374"/>
      <c r="E119" s="58">
        <v>426191</v>
      </c>
      <c r="F119" s="188">
        <v>12.2</v>
      </c>
      <c r="G119" s="130" t="s">
        <v>127</v>
      </c>
      <c r="H119" s="67">
        <v>930000</v>
      </c>
      <c r="I119" s="160"/>
      <c r="J119" s="72">
        <f t="shared" si="3"/>
        <v>930000</v>
      </c>
      <c r="K119" s="171"/>
      <c r="L119" s="101"/>
      <c r="M119" s="101"/>
      <c r="N119" s="65"/>
      <c r="O119" s="65"/>
    </row>
    <row r="120" spans="1:15" s="66" customFormat="1">
      <c r="A120" s="52"/>
      <c r="B120" s="53"/>
      <c r="C120" s="127"/>
      <c r="D120" s="374"/>
      <c r="E120" s="58">
        <v>426311</v>
      </c>
      <c r="F120" s="57">
        <v>12.3</v>
      </c>
      <c r="G120" s="129" t="s">
        <v>128</v>
      </c>
      <c r="H120" s="67">
        <v>300000</v>
      </c>
      <c r="I120" s="160"/>
      <c r="J120" s="72">
        <f t="shared" si="3"/>
        <v>300000</v>
      </c>
      <c r="K120" s="371"/>
      <c r="L120" s="101"/>
      <c r="M120" s="101"/>
      <c r="N120" s="65"/>
      <c r="O120" s="65"/>
    </row>
    <row r="121" spans="1:15" s="66" customFormat="1">
      <c r="A121" s="52"/>
      <c r="B121" s="53"/>
      <c r="C121" s="127"/>
      <c r="D121" s="374"/>
      <c r="E121" s="58">
        <v>426411</v>
      </c>
      <c r="F121" s="188">
        <v>12.4</v>
      </c>
      <c r="G121" s="58" t="s">
        <v>129</v>
      </c>
      <c r="H121" s="67">
        <v>4000000</v>
      </c>
      <c r="I121" s="160"/>
      <c r="J121" s="72">
        <f t="shared" si="3"/>
        <v>4000000</v>
      </c>
      <c r="K121" s="63"/>
      <c r="L121" s="101"/>
      <c r="M121" s="101"/>
      <c r="N121" s="65"/>
      <c r="O121" s="65"/>
    </row>
    <row r="122" spans="1:15" s="66" customFormat="1" ht="18">
      <c r="A122" s="118"/>
      <c r="B122" s="428"/>
      <c r="C122" s="428"/>
      <c r="D122" s="156"/>
      <c r="E122" s="120">
        <v>426491</v>
      </c>
      <c r="F122" s="57">
        <v>12.5</v>
      </c>
      <c r="G122" s="120" t="s">
        <v>130</v>
      </c>
      <c r="H122" s="189">
        <v>300000</v>
      </c>
      <c r="I122" s="158"/>
      <c r="J122" s="190">
        <f>+H122</f>
        <v>300000</v>
      </c>
      <c r="K122" s="138"/>
      <c r="L122" s="191"/>
    </row>
    <row r="123" spans="1:15" s="66" customFormat="1" ht="17.25" customHeight="1">
      <c r="A123" s="52"/>
      <c r="B123" s="53"/>
      <c r="C123" s="127"/>
      <c r="D123" s="374"/>
      <c r="E123" s="58">
        <v>426819</v>
      </c>
      <c r="F123" s="188">
        <v>12.6</v>
      </c>
      <c r="G123" s="129" t="s">
        <v>131</v>
      </c>
      <c r="H123" s="67">
        <v>150000</v>
      </c>
      <c r="I123" s="160"/>
      <c r="J123" s="72">
        <f t="shared" si="3"/>
        <v>150000</v>
      </c>
      <c r="L123" s="101"/>
      <c r="M123" s="101"/>
      <c r="N123" s="65"/>
      <c r="O123" s="65"/>
    </row>
    <row r="124" spans="1:15" s="66" customFormat="1">
      <c r="A124" s="52"/>
      <c r="B124" s="53"/>
      <c r="C124" s="127"/>
      <c r="D124" s="374"/>
      <c r="E124" s="56">
        <v>426911</v>
      </c>
      <c r="F124" s="57">
        <v>12.7</v>
      </c>
      <c r="G124" s="129" t="s">
        <v>132</v>
      </c>
      <c r="H124" s="67">
        <v>120000</v>
      </c>
      <c r="I124" s="160"/>
      <c r="J124" s="72">
        <f t="shared" si="3"/>
        <v>120000</v>
      </c>
      <c r="L124" s="63"/>
      <c r="M124" s="192"/>
      <c r="N124" s="65"/>
      <c r="O124" s="65"/>
    </row>
    <row r="125" spans="1:15" s="66" customFormat="1">
      <c r="A125" s="106"/>
      <c r="B125" s="107"/>
      <c r="C125" s="133"/>
      <c r="D125" s="107"/>
      <c r="E125" s="56">
        <v>426912</v>
      </c>
      <c r="F125" s="188">
        <v>12.8</v>
      </c>
      <c r="G125" s="129" t="s">
        <v>133</v>
      </c>
      <c r="H125" s="67">
        <v>1000000</v>
      </c>
      <c r="I125" s="160"/>
      <c r="J125" s="61">
        <f t="shared" si="3"/>
        <v>1000000</v>
      </c>
      <c r="K125" s="105"/>
      <c r="L125" s="63"/>
      <c r="M125" s="101"/>
      <c r="N125" s="65"/>
      <c r="O125" s="65"/>
    </row>
    <row r="126" spans="1:15" s="105" customFormat="1" ht="12.75">
      <c r="A126" s="193">
        <v>13</v>
      </c>
      <c r="B126" s="53"/>
      <c r="C126" s="127"/>
      <c r="D126" s="194">
        <v>444000</v>
      </c>
      <c r="E126" s="156"/>
      <c r="F126" s="156"/>
      <c r="G126" s="195" t="s">
        <v>134</v>
      </c>
      <c r="H126" s="196">
        <f>+H128+H127</f>
        <v>2500000</v>
      </c>
      <c r="I126" s="197"/>
      <c r="J126" s="198">
        <f t="shared" si="3"/>
        <v>2500000</v>
      </c>
      <c r="K126" s="63"/>
    </row>
    <row r="127" spans="1:15" s="105" customFormat="1" ht="12.75">
      <c r="A127" s="193"/>
      <c r="B127" s="53"/>
      <c r="C127" s="127"/>
      <c r="D127" s="199"/>
      <c r="E127" s="120">
        <v>444211</v>
      </c>
      <c r="F127" s="121">
        <v>13.1</v>
      </c>
      <c r="G127" s="200" t="s">
        <v>135</v>
      </c>
      <c r="H127" s="122">
        <v>1250000</v>
      </c>
      <c r="I127" s="201"/>
      <c r="J127" s="375"/>
      <c r="K127" s="63"/>
    </row>
    <row r="128" spans="1:15" s="66" customFormat="1" ht="18.75" thickBot="1">
      <c r="A128" s="73"/>
      <c r="B128" s="74"/>
      <c r="C128" s="142"/>
      <c r="D128" s="282"/>
      <c r="E128" s="227">
        <v>444212</v>
      </c>
      <c r="F128" s="75">
        <v>13.2</v>
      </c>
      <c r="G128" s="142" t="s">
        <v>136</v>
      </c>
      <c r="H128" s="255">
        <v>1250000</v>
      </c>
      <c r="I128" s="376"/>
      <c r="J128" s="82">
        <f t="shared" si="3"/>
        <v>1250000</v>
      </c>
      <c r="K128" s="203"/>
      <c r="L128" s="191"/>
      <c r="M128" s="101"/>
      <c r="N128" s="65"/>
      <c r="O128" s="65"/>
    </row>
    <row r="129" spans="1:15" s="66" customFormat="1" ht="51">
      <c r="A129" s="83" t="s">
        <v>149</v>
      </c>
      <c r="B129" s="145" t="s">
        <v>25</v>
      </c>
      <c r="C129" s="423" t="s">
        <v>26</v>
      </c>
      <c r="D129" s="84" t="s">
        <v>27</v>
      </c>
      <c r="E129" s="85" t="s">
        <v>28</v>
      </c>
      <c r="F129" s="86" t="s">
        <v>29</v>
      </c>
      <c r="G129" s="87" t="s">
        <v>30</v>
      </c>
      <c r="H129" s="85" t="s">
        <v>31</v>
      </c>
      <c r="I129" s="85" t="s">
        <v>32</v>
      </c>
      <c r="J129" s="88" t="s">
        <v>33</v>
      </c>
      <c r="K129" s="63"/>
      <c r="L129" s="101"/>
      <c r="M129" s="63"/>
      <c r="N129" s="65"/>
      <c r="O129" s="65"/>
    </row>
    <row r="130" spans="1:15" s="66" customFormat="1" ht="14.25" customHeight="1">
      <c r="A130" s="89">
        <v>1</v>
      </c>
      <c r="B130" s="91">
        <v>2</v>
      </c>
      <c r="C130" s="91">
        <v>3</v>
      </c>
      <c r="D130" s="90">
        <v>4</v>
      </c>
      <c r="E130" s="92">
        <v>5</v>
      </c>
      <c r="F130" s="90">
        <v>6</v>
      </c>
      <c r="G130" s="57">
        <v>7</v>
      </c>
      <c r="H130" s="57">
        <v>8</v>
      </c>
      <c r="I130" s="57">
        <v>9</v>
      </c>
      <c r="J130" s="93">
        <v>10</v>
      </c>
      <c r="K130" s="63"/>
      <c r="L130" s="101"/>
      <c r="M130" s="63"/>
      <c r="N130" s="65"/>
      <c r="O130" s="65"/>
    </row>
    <row r="131" spans="1:15" s="105" customFormat="1" ht="30" customHeight="1">
      <c r="A131" s="193">
        <v>14</v>
      </c>
      <c r="B131" s="53" t="s">
        <v>34</v>
      </c>
      <c r="C131" s="429">
        <v>130</v>
      </c>
      <c r="D131" s="194">
        <v>463100</v>
      </c>
      <c r="E131" s="156"/>
      <c r="F131" s="156"/>
      <c r="G131" s="204" t="s">
        <v>137</v>
      </c>
      <c r="H131" s="196">
        <f>+H132+H133</f>
        <v>800000</v>
      </c>
      <c r="I131" s="372"/>
      <c r="J131" s="205">
        <f t="shared" si="3"/>
        <v>800000</v>
      </c>
      <c r="K131" s="63"/>
    </row>
    <row r="132" spans="1:15" s="66" customFormat="1" ht="30" customHeight="1">
      <c r="A132" s="52"/>
      <c r="B132" s="53"/>
      <c r="C132" s="127"/>
      <c r="D132" s="377"/>
      <c r="E132" s="58" t="s">
        <v>138</v>
      </c>
      <c r="F132" s="57">
        <v>14.1</v>
      </c>
      <c r="G132" s="130" t="s">
        <v>139</v>
      </c>
      <c r="H132" s="67">
        <v>700000</v>
      </c>
      <c r="I132" s="202"/>
      <c r="J132" s="61">
        <f t="shared" si="3"/>
        <v>700000</v>
      </c>
      <c r="K132" s="191"/>
      <c r="L132" s="101"/>
      <c r="M132" s="101"/>
      <c r="N132" s="65"/>
      <c r="O132" s="65"/>
    </row>
    <row r="133" spans="1:15" s="66" customFormat="1" ht="22.5" customHeight="1">
      <c r="A133" s="106"/>
      <c r="B133" s="107"/>
      <c r="C133" s="133"/>
      <c r="D133" s="107"/>
      <c r="E133" s="58" t="s">
        <v>140</v>
      </c>
      <c r="F133" s="57">
        <v>14.2</v>
      </c>
      <c r="G133" s="58" t="s">
        <v>141</v>
      </c>
      <c r="H133" s="206">
        <v>100000</v>
      </c>
      <c r="I133" s="207"/>
      <c r="J133" s="61">
        <f t="shared" si="3"/>
        <v>100000</v>
      </c>
      <c r="K133" s="191"/>
      <c r="L133" s="101"/>
      <c r="M133" s="101"/>
      <c r="N133" s="65"/>
      <c r="O133" s="65"/>
    </row>
    <row r="134" spans="1:15" s="66" customFormat="1" ht="15.75">
      <c r="A134" s="208">
        <v>15</v>
      </c>
      <c r="B134" s="440"/>
      <c r="C134" s="430"/>
      <c r="D134" s="209">
        <v>465000</v>
      </c>
      <c r="E134" s="210"/>
      <c r="F134" s="211"/>
      <c r="G134" s="212" t="s">
        <v>142</v>
      </c>
      <c r="H134" s="213">
        <f>+H135</f>
        <v>6010000</v>
      </c>
      <c r="I134" s="214"/>
      <c r="J134" s="205">
        <f t="shared" si="3"/>
        <v>6010000</v>
      </c>
      <c r="K134" s="215"/>
    </row>
    <row r="135" spans="1:15" s="66" customFormat="1" ht="20.25">
      <c r="A135" s="216"/>
      <c r="B135" s="441"/>
      <c r="C135" s="431"/>
      <c r="D135" s="217"/>
      <c r="E135" s="210">
        <v>465112</v>
      </c>
      <c r="F135" s="211">
        <v>15.1</v>
      </c>
      <c r="G135" s="210" t="s">
        <v>143</v>
      </c>
      <c r="H135" s="218">
        <v>6010000</v>
      </c>
      <c r="I135" s="219"/>
      <c r="J135" s="220">
        <f t="shared" si="3"/>
        <v>6010000</v>
      </c>
      <c r="K135" s="403"/>
    </row>
    <row r="136" spans="1:15" s="66" customFormat="1">
      <c r="A136" s="52">
        <v>16</v>
      </c>
      <c r="B136" s="439"/>
      <c r="C136" s="427"/>
      <c r="D136" s="377">
        <v>482000</v>
      </c>
      <c r="E136" s="111"/>
      <c r="F136" s="221"/>
      <c r="G136" s="113" t="s">
        <v>144</v>
      </c>
      <c r="H136" s="114">
        <f>+H138+H139+H140+H137</f>
        <v>5000000</v>
      </c>
      <c r="I136" s="115"/>
      <c r="J136" s="100">
        <f t="shared" si="3"/>
        <v>5000000</v>
      </c>
      <c r="K136" s="404"/>
      <c r="L136" s="101"/>
      <c r="M136" s="101"/>
      <c r="N136" s="65"/>
      <c r="O136" s="65"/>
    </row>
    <row r="137" spans="1:15" s="66" customFormat="1">
      <c r="A137" s="52"/>
      <c r="B137" s="427"/>
      <c r="C137" s="427"/>
      <c r="D137" s="377"/>
      <c r="E137" s="222">
        <v>482111</v>
      </c>
      <c r="F137" s="223">
        <v>16.100000000000001</v>
      </c>
      <c r="G137" s="224" t="s">
        <v>145</v>
      </c>
      <c r="H137" s="225">
        <v>100000</v>
      </c>
      <c r="I137" s="226"/>
      <c r="J137" s="72">
        <f t="shared" si="3"/>
        <v>100000</v>
      </c>
      <c r="K137" s="405"/>
      <c r="L137" s="101"/>
      <c r="M137" s="101"/>
      <c r="N137" s="65"/>
      <c r="O137" s="65"/>
    </row>
    <row r="138" spans="1:15" s="66" customFormat="1">
      <c r="A138" s="52"/>
      <c r="B138" s="53"/>
      <c r="C138" s="127"/>
      <c r="D138" s="374"/>
      <c r="E138" s="58">
        <v>482191</v>
      </c>
      <c r="F138" s="57">
        <v>16.2</v>
      </c>
      <c r="G138" s="58" t="s">
        <v>146</v>
      </c>
      <c r="H138" s="136">
        <v>50000</v>
      </c>
      <c r="I138" s="60"/>
      <c r="J138" s="72">
        <f t="shared" si="3"/>
        <v>50000</v>
      </c>
      <c r="K138" s="397"/>
      <c r="L138" s="101"/>
      <c r="M138" s="101"/>
      <c r="N138" s="65"/>
      <c r="O138" s="65"/>
    </row>
    <row r="139" spans="1:15" s="66" customFormat="1">
      <c r="A139" s="52"/>
      <c r="B139" s="53"/>
      <c r="C139" s="127"/>
      <c r="D139" s="374"/>
      <c r="E139" s="58">
        <v>482211</v>
      </c>
      <c r="F139" s="57">
        <v>16.3</v>
      </c>
      <c r="G139" s="58" t="s">
        <v>147</v>
      </c>
      <c r="H139" s="136">
        <v>4750000</v>
      </c>
      <c r="I139" s="60"/>
      <c r="J139" s="72">
        <f t="shared" si="3"/>
        <v>4750000</v>
      </c>
      <c r="K139" s="397"/>
      <c r="L139" s="101"/>
      <c r="M139" s="101"/>
      <c r="N139" s="65"/>
      <c r="O139" s="65"/>
    </row>
    <row r="140" spans="1:15" s="66" customFormat="1">
      <c r="A140" s="106"/>
      <c r="B140" s="107"/>
      <c r="C140" s="133"/>
      <c r="D140" s="109"/>
      <c r="E140" s="58">
        <v>482251</v>
      </c>
      <c r="F140" s="57">
        <v>16.399999999999999</v>
      </c>
      <c r="G140" s="58" t="s">
        <v>148</v>
      </c>
      <c r="H140" s="67">
        <v>100000</v>
      </c>
      <c r="I140" s="110"/>
      <c r="J140" s="61">
        <f t="shared" si="3"/>
        <v>100000</v>
      </c>
      <c r="K140" s="362"/>
      <c r="L140" s="101"/>
      <c r="M140" s="63"/>
      <c r="N140" s="65"/>
      <c r="O140" s="65"/>
    </row>
    <row r="141" spans="1:15" s="66" customFormat="1">
      <c r="A141" s="52">
        <v>17</v>
      </c>
      <c r="B141" s="439"/>
      <c r="C141" s="362"/>
      <c r="D141" s="55">
        <v>483000</v>
      </c>
      <c r="E141" s="133"/>
      <c r="F141" s="109"/>
      <c r="G141" s="228" t="s">
        <v>150</v>
      </c>
      <c r="H141" s="114">
        <f>+H142</f>
        <v>1500000</v>
      </c>
      <c r="I141" s="115"/>
      <c r="J141" s="116">
        <f t="shared" si="3"/>
        <v>1500000</v>
      </c>
      <c r="K141" s="397"/>
      <c r="L141" s="101"/>
      <c r="M141" s="63"/>
      <c r="N141" s="65"/>
      <c r="O141" s="65"/>
    </row>
    <row r="142" spans="1:15" s="66" customFormat="1" ht="13.5" customHeight="1">
      <c r="A142" s="106"/>
      <c r="B142" s="109"/>
      <c r="C142" s="133"/>
      <c r="D142" s="109"/>
      <c r="E142" s="58">
        <v>483111</v>
      </c>
      <c r="F142" s="57">
        <v>17.100000000000001</v>
      </c>
      <c r="G142" s="58" t="s">
        <v>150</v>
      </c>
      <c r="H142" s="59">
        <v>1500000</v>
      </c>
      <c r="I142" s="60"/>
      <c r="J142" s="168">
        <f t="shared" si="3"/>
        <v>1500000</v>
      </c>
      <c r="K142" s="362"/>
      <c r="L142" s="63"/>
      <c r="M142" s="63"/>
      <c r="N142" s="65"/>
      <c r="O142" s="65"/>
    </row>
    <row r="143" spans="1:15" s="66" customFormat="1">
      <c r="A143" s="52">
        <v>18</v>
      </c>
      <c r="B143" s="53"/>
      <c r="C143" s="127"/>
      <c r="D143" s="377">
        <v>499000</v>
      </c>
      <c r="E143" s="111"/>
      <c r="F143" s="96"/>
      <c r="G143" s="97" t="s">
        <v>151</v>
      </c>
      <c r="H143" s="98">
        <f>+H144+H145</f>
        <v>6839420</v>
      </c>
      <c r="I143" s="229"/>
      <c r="J143" s="100">
        <f t="shared" si="3"/>
        <v>6839420</v>
      </c>
      <c r="K143" s="404"/>
      <c r="L143" s="101"/>
      <c r="M143" s="63"/>
      <c r="N143" s="65"/>
      <c r="O143" s="65"/>
    </row>
    <row r="144" spans="1:15" s="66" customFormat="1">
      <c r="A144" s="52"/>
      <c r="B144" s="53"/>
      <c r="C144" s="127"/>
      <c r="D144" s="377"/>
      <c r="E144" s="56">
        <v>499121</v>
      </c>
      <c r="F144" s="57">
        <v>18.100000000000001</v>
      </c>
      <c r="G144" s="58" t="s">
        <v>152</v>
      </c>
      <c r="H144" s="67">
        <v>5839420</v>
      </c>
      <c r="I144" s="378"/>
      <c r="J144" s="61">
        <f t="shared" si="3"/>
        <v>5839420</v>
      </c>
      <c r="K144" s="406"/>
      <c r="L144" s="101"/>
      <c r="M144" s="101"/>
      <c r="N144" s="65"/>
      <c r="O144" s="65"/>
    </row>
    <row r="145" spans="1:15" s="66" customFormat="1">
      <c r="A145" s="106"/>
      <c r="B145" s="109"/>
      <c r="C145" s="133"/>
      <c r="D145" s="230"/>
      <c r="E145" s="56">
        <v>499111</v>
      </c>
      <c r="F145" s="57">
        <v>18.2</v>
      </c>
      <c r="G145" s="58" t="s">
        <v>153</v>
      </c>
      <c r="H145" s="67">
        <v>1000000</v>
      </c>
      <c r="I145" s="231"/>
      <c r="J145" s="61">
        <f t="shared" si="3"/>
        <v>1000000</v>
      </c>
      <c r="K145" s="407"/>
      <c r="L145" s="101"/>
      <c r="M145" s="101"/>
      <c r="N145" s="65"/>
      <c r="O145" s="65"/>
    </row>
    <row r="146" spans="1:15" s="66" customFormat="1">
      <c r="A146" s="52">
        <v>19</v>
      </c>
      <c r="B146" s="53"/>
      <c r="C146" s="127"/>
      <c r="D146" s="377">
        <v>511000</v>
      </c>
      <c r="E146" s="111"/>
      <c r="F146" s="112"/>
      <c r="G146" s="113" t="s">
        <v>154</v>
      </c>
      <c r="H146" s="114">
        <f>+H147+H150+H151+H148+H149</f>
        <v>7080628</v>
      </c>
      <c r="I146" s="114"/>
      <c r="J146" s="116">
        <f>SUM(J147:J151)</f>
        <v>7080628</v>
      </c>
      <c r="K146" s="408"/>
      <c r="L146" s="101"/>
      <c r="M146" s="63"/>
      <c r="N146" s="65"/>
      <c r="O146" s="65"/>
    </row>
    <row r="147" spans="1:15" s="66" customFormat="1">
      <c r="A147" s="52"/>
      <c r="B147" s="53"/>
      <c r="C147" s="127"/>
      <c r="D147" s="374"/>
      <c r="E147" s="183">
        <v>511111</v>
      </c>
      <c r="F147" s="109">
        <v>19.100000000000001</v>
      </c>
      <c r="G147" s="108" t="s">
        <v>155</v>
      </c>
      <c r="H147" s="59">
        <v>400000</v>
      </c>
      <c r="I147" s="232"/>
      <c r="J147" s="168">
        <f>+H147</f>
        <v>400000</v>
      </c>
      <c r="K147" s="101"/>
      <c r="L147" s="101"/>
      <c r="M147" s="101"/>
      <c r="N147" s="65"/>
      <c r="O147" s="65"/>
    </row>
    <row r="148" spans="1:15" s="66" customFormat="1">
      <c r="A148" s="52"/>
      <c r="B148" s="53"/>
      <c r="C148" s="127"/>
      <c r="D148" s="374"/>
      <c r="E148" s="183">
        <v>511121</v>
      </c>
      <c r="F148" s="109">
        <v>19.2</v>
      </c>
      <c r="G148" s="108" t="s">
        <v>156</v>
      </c>
      <c r="H148" s="59">
        <v>1930628</v>
      </c>
      <c r="I148" s="232"/>
      <c r="J148" s="168">
        <f>+H148</f>
        <v>1930628</v>
      </c>
      <c r="K148" s="101"/>
      <c r="L148" s="101"/>
      <c r="M148" s="101"/>
      <c r="N148" s="65"/>
      <c r="O148" s="65"/>
    </row>
    <row r="149" spans="1:15" s="66" customFormat="1">
      <c r="A149" s="52"/>
      <c r="B149" s="53"/>
      <c r="C149" s="127"/>
      <c r="D149" s="374"/>
      <c r="E149" s="183">
        <v>511292</v>
      </c>
      <c r="F149" s="109">
        <v>19.3</v>
      </c>
      <c r="G149" s="108" t="s">
        <v>157</v>
      </c>
      <c r="H149" s="59">
        <v>250000</v>
      </c>
      <c r="I149" s="232"/>
      <c r="J149" s="168">
        <f>+H149</f>
        <v>250000</v>
      </c>
      <c r="K149" s="101"/>
      <c r="L149" s="101"/>
      <c r="M149" s="101"/>
      <c r="N149" s="65"/>
      <c r="O149" s="65"/>
    </row>
    <row r="150" spans="1:15" s="66" customFormat="1" ht="20.25" customHeight="1">
      <c r="A150" s="52"/>
      <c r="B150" s="53"/>
      <c r="C150" s="127"/>
      <c r="D150" s="54"/>
      <c r="E150" s="58">
        <v>511411</v>
      </c>
      <c r="F150" s="109">
        <v>19.399999999999999</v>
      </c>
      <c r="G150" s="179" t="s">
        <v>158</v>
      </c>
      <c r="H150" s="67">
        <v>4500000</v>
      </c>
      <c r="I150" s="60"/>
      <c r="J150" s="168">
        <f>+H150</f>
        <v>4500000</v>
      </c>
      <c r="L150" s="101"/>
      <c r="M150" s="101"/>
      <c r="N150" s="65"/>
      <c r="O150" s="65"/>
    </row>
    <row r="151" spans="1:15" s="66" customFormat="1">
      <c r="A151" s="106"/>
      <c r="B151" s="107"/>
      <c r="C151" s="133"/>
      <c r="D151" s="109"/>
      <c r="E151" s="58">
        <v>511451</v>
      </c>
      <c r="F151" s="109">
        <v>19.5</v>
      </c>
      <c r="G151" s="58" t="s">
        <v>159</v>
      </c>
      <c r="H151" s="67">
        <v>0</v>
      </c>
      <c r="I151" s="126"/>
      <c r="J151" s="168">
        <f>H151+I151</f>
        <v>0</v>
      </c>
      <c r="K151" s="101"/>
      <c r="L151" s="101"/>
      <c r="M151" s="101"/>
      <c r="N151" s="65"/>
      <c r="O151" s="65"/>
    </row>
    <row r="152" spans="1:15" s="66" customFormat="1" ht="15.6" customHeight="1">
      <c r="A152" s="52">
        <v>20</v>
      </c>
      <c r="B152" s="53"/>
      <c r="C152" s="271"/>
      <c r="D152" s="377">
        <v>512000</v>
      </c>
      <c r="E152" s="111"/>
      <c r="F152" s="112"/>
      <c r="G152" s="113" t="s">
        <v>160</v>
      </c>
      <c r="H152" s="114">
        <f>SUM(H153:H158)</f>
        <v>2000000</v>
      </c>
      <c r="I152" s="114"/>
      <c r="J152" s="116">
        <f>SUM(J153:J158)</f>
        <v>2000000</v>
      </c>
      <c r="K152" s="63"/>
      <c r="L152" s="101"/>
      <c r="M152" s="101"/>
      <c r="N152" s="65"/>
      <c r="O152" s="65"/>
    </row>
    <row r="153" spans="1:15" s="66" customFormat="1" ht="17.25" customHeight="1">
      <c r="A153" s="52"/>
      <c r="B153" s="53"/>
      <c r="C153" s="271"/>
      <c r="D153" s="377"/>
      <c r="E153" s="222">
        <v>512111</v>
      </c>
      <c r="F153" s="234">
        <v>20.100000000000001</v>
      </c>
      <c r="G153" s="224" t="s">
        <v>161</v>
      </c>
      <c r="H153" s="225">
        <v>1200000</v>
      </c>
      <c r="I153" s="235"/>
      <c r="J153" s="236">
        <f t="shared" ref="J153:J158" si="4">+H153</f>
        <v>1200000</v>
      </c>
      <c r="K153" s="63"/>
      <c r="L153" s="101"/>
      <c r="M153" s="101"/>
      <c r="N153" s="65"/>
      <c r="O153" s="65"/>
    </row>
    <row r="154" spans="1:15" s="66" customFormat="1">
      <c r="A154" s="237"/>
      <c r="B154" s="442"/>
      <c r="C154" s="127"/>
      <c r="D154" s="374"/>
      <c r="E154" s="58">
        <v>512211</v>
      </c>
      <c r="F154" s="57">
        <v>20.2</v>
      </c>
      <c r="G154" s="58" t="s">
        <v>162</v>
      </c>
      <c r="H154" s="67">
        <v>0</v>
      </c>
      <c r="I154" s="238"/>
      <c r="J154" s="236">
        <f t="shared" si="4"/>
        <v>0</v>
      </c>
      <c r="K154" s="138"/>
      <c r="L154" s="101"/>
      <c r="M154" s="239"/>
      <c r="N154" s="65"/>
      <c r="O154" s="65"/>
    </row>
    <row r="155" spans="1:15" s="66" customFormat="1">
      <c r="A155" s="237"/>
      <c r="B155" s="442"/>
      <c r="C155" s="127"/>
      <c r="D155" s="53"/>
      <c r="E155" s="58">
        <v>512221</v>
      </c>
      <c r="F155" s="234">
        <v>20.3</v>
      </c>
      <c r="G155" s="58" t="s">
        <v>163</v>
      </c>
      <c r="H155" s="67">
        <v>795000</v>
      </c>
      <c r="I155" s="240"/>
      <c r="J155" s="236">
        <f t="shared" si="4"/>
        <v>795000</v>
      </c>
      <c r="K155" s="63"/>
      <c r="L155" s="101"/>
      <c r="M155" s="239"/>
      <c r="N155" s="65"/>
      <c r="O155" s="65"/>
    </row>
    <row r="156" spans="1:15" s="66" customFormat="1">
      <c r="A156" s="52"/>
      <c r="B156" s="53"/>
      <c r="C156" s="127"/>
      <c r="D156" s="55"/>
      <c r="E156" s="58">
        <v>512222</v>
      </c>
      <c r="F156" s="57">
        <v>20.399999999999999</v>
      </c>
      <c r="G156" s="58" t="s">
        <v>164</v>
      </c>
      <c r="H156" s="67">
        <v>0</v>
      </c>
      <c r="I156" s="160"/>
      <c r="J156" s="236">
        <f t="shared" si="4"/>
        <v>0</v>
      </c>
      <c r="K156" s="138"/>
      <c r="L156" s="101"/>
      <c r="M156" s="239"/>
      <c r="N156" s="65"/>
      <c r="O156" s="65"/>
    </row>
    <row r="157" spans="1:15" s="66" customFormat="1">
      <c r="A157" s="237"/>
      <c r="B157" s="442"/>
      <c r="C157" s="127"/>
      <c r="D157" s="53"/>
      <c r="E157" s="58">
        <v>512233</v>
      </c>
      <c r="F157" s="234">
        <v>20.5</v>
      </c>
      <c r="G157" s="58" t="s">
        <v>165</v>
      </c>
      <c r="H157" s="67">
        <v>5000</v>
      </c>
      <c r="I157" s="60"/>
      <c r="J157" s="236">
        <f t="shared" si="4"/>
        <v>5000</v>
      </c>
      <c r="K157" s="241"/>
      <c r="L157" s="101"/>
      <c r="M157" s="147"/>
      <c r="N157" s="65"/>
      <c r="O157" s="65"/>
    </row>
    <row r="158" spans="1:15" s="66" customFormat="1" ht="18.75" customHeight="1" thickBot="1">
      <c r="A158" s="379"/>
      <c r="B158" s="443"/>
      <c r="C158" s="142"/>
      <c r="D158" s="74"/>
      <c r="E158" s="227">
        <v>512241</v>
      </c>
      <c r="F158" s="78">
        <v>20.6</v>
      </c>
      <c r="G158" s="227" t="s">
        <v>166</v>
      </c>
      <c r="H158" s="255">
        <v>0</v>
      </c>
      <c r="I158" s="81"/>
      <c r="J158" s="380">
        <f t="shared" si="4"/>
        <v>0</v>
      </c>
      <c r="K158" s="241"/>
      <c r="L158" s="101"/>
      <c r="M158" s="147"/>
      <c r="N158" s="65"/>
      <c r="O158" s="65"/>
    </row>
    <row r="159" spans="1:15" s="66" customFormat="1" ht="51">
      <c r="A159" s="83" t="s">
        <v>149</v>
      </c>
      <c r="B159" s="145" t="s">
        <v>25</v>
      </c>
      <c r="C159" s="423" t="s">
        <v>26</v>
      </c>
      <c r="D159" s="84" t="s">
        <v>27</v>
      </c>
      <c r="E159" s="85" t="s">
        <v>28</v>
      </c>
      <c r="F159" s="86" t="s">
        <v>29</v>
      </c>
      <c r="G159" s="87" t="s">
        <v>30</v>
      </c>
      <c r="H159" s="85" t="s">
        <v>31</v>
      </c>
      <c r="I159" s="257" t="s">
        <v>178</v>
      </c>
      <c r="J159" s="88" t="s">
        <v>33</v>
      </c>
      <c r="K159" s="258"/>
      <c r="L159" s="101"/>
      <c r="M159" s="101"/>
      <c r="N159" s="65"/>
      <c r="O159" s="65"/>
    </row>
    <row r="160" spans="1:15" s="66" customFormat="1" ht="15.75">
      <c r="A160" s="89">
        <v>1</v>
      </c>
      <c r="B160" s="91">
        <v>2</v>
      </c>
      <c r="C160" s="91">
        <v>3</v>
      </c>
      <c r="D160" s="90">
        <v>4</v>
      </c>
      <c r="E160" s="92">
        <v>5</v>
      </c>
      <c r="F160" s="90">
        <v>6</v>
      </c>
      <c r="G160" s="57">
        <v>7</v>
      </c>
      <c r="H160" s="57">
        <v>8</v>
      </c>
      <c r="I160" s="57">
        <v>9</v>
      </c>
      <c r="J160" s="93">
        <v>10</v>
      </c>
      <c r="K160" s="259"/>
      <c r="L160" s="101"/>
      <c r="M160" s="101"/>
      <c r="N160" s="65"/>
      <c r="O160" s="65"/>
    </row>
    <row r="161" spans="1:15" s="66" customFormat="1">
      <c r="A161" s="52">
        <v>21</v>
      </c>
      <c r="B161" s="53" t="s">
        <v>34</v>
      </c>
      <c r="C161" s="271"/>
      <c r="D161" s="55">
        <v>541000</v>
      </c>
      <c r="E161" s="108"/>
      <c r="F161" s="109"/>
      <c r="G161" s="228" t="s">
        <v>167</v>
      </c>
      <c r="H161" s="114">
        <f>+H162</f>
        <v>14800000</v>
      </c>
      <c r="I161" s="114">
        <f>+I162</f>
        <v>2600000</v>
      </c>
      <c r="J161" s="116">
        <f>+I161+H161</f>
        <v>17400000</v>
      </c>
      <c r="K161" s="101"/>
      <c r="L161" s="101"/>
      <c r="M161" s="63"/>
      <c r="N161" s="65"/>
      <c r="O161" s="65"/>
    </row>
    <row r="162" spans="1:15" s="66" customFormat="1">
      <c r="A162" s="106"/>
      <c r="B162" s="109"/>
      <c r="C162" s="243"/>
      <c r="D162" s="242"/>
      <c r="E162" s="58">
        <v>541112</v>
      </c>
      <c r="F162" s="57">
        <v>21.1</v>
      </c>
      <c r="G162" s="129" t="s">
        <v>168</v>
      </c>
      <c r="H162" s="67">
        <v>14800000</v>
      </c>
      <c r="I162" s="59">
        <v>2600000</v>
      </c>
      <c r="J162" s="61">
        <f>+H162+I162</f>
        <v>17400000</v>
      </c>
      <c r="K162" s="101"/>
      <c r="L162" s="101"/>
      <c r="M162" s="63"/>
      <c r="N162" s="65"/>
      <c r="O162" s="65"/>
    </row>
    <row r="163" spans="1:15" s="66" customFormat="1">
      <c r="A163" s="94">
        <v>22</v>
      </c>
      <c r="B163" s="437"/>
      <c r="C163" s="432" t="s">
        <v>169</v>
      </c>
      <c r="D163" s="69"/>
      <c r="E163" s="108"/>
      <c r="F163" s="109"/>
      <c r="G163" s="244" t="s">
        <v>170</v>
      </c>
      <c r="H163" s="59"/>
      <c r="I163" s="128"/>
      <c r="J163" s="61"/>
      <c r="K163" s="101"/>
      <c r="L163" s="101"/>
      <c r="M163" s="63"/>
      <c r="N163" s="65"/>
      <c r="O163" s="65"/>
    </row>
    <row r="164" spans="1:15" s="66" customFormat="1">
      <c r="A164" s="52"/>
      <c r="B164" s="53"/>
      <c r="C164" s="127"/>
      <c r="D164" s="134">
        <v>472000</v>
      </c>
      <c r="E164" s="131"/>
      <c r="F164" s="96"/>
      <c r="G164" s="97" t="s">
        <v>171</v>
      </c>
      <c r="H164" s="98">
        <f>+H165</f>
        <v>100000</v>
      </c>
      <c r="I164" s="99"/>
      <c r="J164" s="245">
        <f>+H164</f>
        <v>100000</v>
      </c>
      <c r="K164" s="63"/>
      <c r="L164" s="101"/>
      <c r="M164" s="63"/>
      <c r="N164" s="65"/>
      <c r="O164" s="65"/>
    </row>
    <row r="165" spans="1:15" s="66" customFormat="1">
      <c r="A165" s="52"/>
      <c r="B165" s="53"/>
      <c r="C165" s="127"/>
      <c r="D165" s="53"/>
      <c r="E165" s="130" t="s">
        <v>172</v>
      </c>
      <c r="F165" s="57">
        <v>22.1</v>
      </c>
      <c r="G165" s="58" t="s">
        <v>173</v>
      </c>
      <c r="H165" s="67">
        <v>100000</v>
      </c>
      <c r="I165" s="60"/>
      <c r="J165" s="61">
        <f>+H165</f>
        <v>100000</v>
      </c>
      <c r="K165" s="63"/>
      <c r="L165" s="101"/>
      <c r="M165" s="63"/>
      <c r="N165" s="65"/>
      <c r="O165" s="65"/>
    </row>
    <row r="166" spans="1:15" s="66" customFormat="1" ht="24" customHeight="1">
      <c r="A166" s="246"/>
      <c r="B166" s="426"/>
      <c r="C166" s="432" t="s">
        <v>174</v>
      </c>
      <c r="D166" s="69"/>
      <c r="E166" s="58"/>
      <c r="F166" s="57"/>
      <c r="G166" s="247" t="s">
        <v>175</v>
      </c>
      <c r="H166" s="67"/>
      <c r="I166" s="248" t="s">
        <v>176</v>
      </c>
      <c r="J166" s="72"/>
      <c r="K166" s="63"/>
      <c r="L166" s="101"/>
      <c r="M166" s="101"/>
      <c r="N166" s="65"/>
      <c r="O166" s="65"/>
    </row>
    <row r="167" spans="1:15" s="66" customFormat="1">
      <c r="A167" s="249">
        <v>23</v>
      </c>
      <c r="B167" s="439"/>
      <c r="C167" s="433"/>
      <c r="D167" s="250">
        <v>424000</v>
      </c>
      <c r="E167" s="251"/>
      <c r="F167" s="252"/>
      <c r="G167" s="251" t="s">
        <v>108</v>
      </c>
      <c r="H167" s="253">
        <v>775000</v>
      </c>
      <c r="I167" s="254">
        <f>+I168</f>
        <v>1985000</v>
      </c>
      <c r="J167" s="254">
        <f>+H167+I167</f>
        <v>2760000</v>
      </c>
      <c r="K167" s="63"/>
      <c r="L167" s="101"/>
      <c r="M167" s="101"/>
      <c r="N167" s="65"/>
      <c r="O167" s="65"/>
    </row>
    <row r="168" spans="1:15" s="66" customFormat="1" ht="15.75" customHeight="1" thickBot="1">
      <c r="A168" s="381"/>
      <c r="B168" s="444"/>
      <c r="C168" s="434"/>
      <c r="D168" s="107"/>
      <c r="E168" s="108">
        <v>424911</v>
      </c>
      <c r="F168" s="109">
        <v>23.1</v>
      </c>
      <c r="G168" s="224" t="s">
        <v>177</v>
      </c>
      <c r="H168" s="59">
        <v>775000</v>
      </c>
      <c r="I168" s="382">
        <v>1985000</v>
      </c>
      <c r="J168" s="61">
        <f>+H168+I168</f>
        <v>2760000</v>
      </c>
      <c r="K168" s="256"/>
      <c r="L168" s="101"/>
      <c r="M168" s="101"/>
      <c r="N168" s="65"/>
      <c r="O168" s="65"/>
    </row>
    <row r="169" spans="1:15" s="66" customFormat="1" ht="16.5" thickBot="1">
      <c r="A169" s="52">
        <v>24</v>
      </c>
      <c r="B169" s="427"/>
      <c r="C169" s="433" t="s">
        <v>174</v>
      </c>
      <c r="D169" s="134">
        <v>472000</v>
      </c>
      <c r="E169" s="111"/>
      <c r="F169" s="112"/>
      <c r="G169" s="113" t="s">
        <v>171</v>
      </c>
      <c r="H169" s="265">
        <f>+H170</f>
        <v>216000</v>
      </c>
      <c r="I169" s="383"/>
      <c r="J169" s="364">
        <f>SUM(J170:J170)</f>
        <v>216000</v>
      </c>
      <c r="K169" s="260"/>
      <c r="L169" s="101"/>
      <c r="M169" s="101"/>
      <c r="N169" s="65"/>
      <c r="O169" s="65"/>
    </row>
    <row r="170" spans="1:15" s="66" customFormat="1">
      <c r="A170" s="52"/>
      <c r="B170" s="53"/>
      <c r="C170" s="127"/>
      <c r="D170" s="374"/>
      <c r="E170" s="58">
        <v>472714</v>
      </c>
      <c r="F170" s="140">
        <v>24.1</v>
      </c>
      <c r="G170" s="58" t="s">
        <v>179</v>
      </c>
      <c r="H170" s="67">
        <v>216000</v>
      </c>
      <c r="I170" s="60"/>
      <c r="J170" s="61">
        <f>+H170+I170</f>
        <v>216000</v>
      </c>
      <c r="K170" s="125"/>
      <c r="L170" s="101"/>
      <c r="M170" s="63"/>
      <c r="N170" s="65"/>
      <c r="O170" s="65"/>
    </row>
    <row r="171" spans="1:15" s="66" customFormat="1" ht="24.2" customHeight="1">
      <c r="A171" s="106"/>
      <c r="B171" s="53"/>
      <c r="C171" s="262">
        <v>490</v>
      </c>
      <c r="D171" s="262"/>
      <c r="E171" s="263"/>
      <c r="F171" s="109"/>
      <c r="G171" s="264" t="s">
        <v>180</v>
      </c>
      <c r="H171" s="265"/>
      <c r="I171" s="59"/>
      <c r="J171" s="116"/>
      <c r="K171" s="63"/>
      <c r="L171" s="101"/>
      <c r="M171" s="101"/>
      <c r="N171" s="65"/>
      <c r="O171" s="65"/>
    </row>
    <row r="172" spans="1:15" s="66" customFormat="1" ht="24.2" customHeight="1">
      <c r="A172" s="266">
        <v>25</v>
      </c>
      <c r="B172" s="188"/>
      <c r="C172" s="267"/>
      <c r="D172" s="267">
        <v>451000</v>
      </c>
      <c r="E172" s="263"/>
      <c r="F172" s="109"/>
      <c r="G172" s="268" t="s">
        <v>181</v>
      </c>
      <c r="H172" s="265">
        <f>SUM(H173:H174)</f>
        <v>6000000</v>
      </c>
      <c r="I172" s="67"/>
      <c r="J172" s="116">
        <f>+H172</f>
        <v>6000000</v>
      </c>
      <c r="K172" s="147"/>
      <c r="L172" s="101"/>
      <c r="M172" s="101"/>
      <c r="N172" s="65"/>
      <c r="O172" s="65"/>
    </row>
    <row r="173" spans="1:15" s="66" customFormat="1" ht="26.25">
      <c r="A173" s="94"/>
      <c r="B173" s="438"/>
      <c r="C173" s="175"/>
      <c r="D173" s="175"/>
      <c r="E173" s="263">
        <v>451191</v>
      </c>
      <c r="F173" s="109">
        <v>25.1</v>
      </c>
      <c r="G173" s="129" t="s">
        <v>182</v>
      </c>
      <c r="H173" s="270">
        <v>5900000</v>
      </c>
      <c r="I173" s="71"/>
      <c r="J173" s="236">
        <f>+H173</f>
        <v>5900000</v>
      </c>
      <c r="K173" s="63"/>
      <c r="L173" s="101"/>
      <c r="M173" s="101"/>
      <c r="N173" s="65"/>
      <c r="O173" s="65"/>
    </row>
    <row r="174" spans="1:15" s="66" customFormat="1" ht="26.25">
      <c r="A174" s="106"/>
      <c r="B174" s="107"/>
      <c r="C174" s="262"/>
      <c r="D174" s="262"/>
      <c r="E174" s="263">
        <v>451291</v>
      </c>
      <c r="F174" s="109">
        <v>25.2</v>
      </c>
      <c r="G174" s="129" t="s">
        <v>183</v>
      </c>
      <c r="H174" s="270">
        <v>100000</v>
      </c>
      <c r="I174" s="59"/>
      <c r="J174" s="236">
        <f>+H174</f>
        <v>100000</v>
      </c>
      <c r="K174" s="63"/>
      <c r="L174" s="101"/>
      <c r="M174" s="101"/>
      <c r="N174" s="65"/>
      <c r="O174" s="65"/>
    </row>
    <row r="175" spans="1:15" s="66" customFormat="1" ht="26.25">
      <c r="A175" s="52">
        <v>26</v>
      </c>
      <c r="B175" s="53"/>
      <c r="C175" s="271"/>
      <c r="D175" s="271">
        <v>464100</v>
      </c>
      <c r="E175" s="263"/>
      <c r="F175" s="109"/>
      <c r="G175" s="272" t="s">
        <v>184</v>
      </c>
      <c r="H175" s="273">
        <f>+H176</f>
        <v>1000000</v>
      </c>
      <c r="I175" s="67"/>
      <c r="J175" s="116">
        <f>+H175</f>
        <v>1000000</v>
      </c>
      <c r="K175" s="63"/>
      <c r="L175" s="101"/>
      <c r="M175" s="101"/>
      <c r="N175" s="65"/>
      <c r="O175" s="65"/>
    </row>
    <row r="176" spans="1:15" s="66" customFormat="1" ht="26.25">
      <c r="A176" s="52"/>
      <c r="B176" s="53"/>
      <c r="C176" s="271"/>
      <c r="D176" s="271"/>
      <c r="E176" s="263">
        <v>464151</v>
      </c>
      <c r="F176" s="109">
        <v>26.1</v>
      </c>
      <c r="G176" s="129" t="s">
        <v>185</v>
      </c>
      <c r="H176" s="270">
        <v>1000000</v>
      </c>
      <c r="I176" s="67"/>
      <c r="J176" s="236">
        <f>+H176</f>
        <v>1000000</v>
      </c>
      <c r="K176" s="409"/>
      <c r="L176" s="101"/>
      <c r="M176" s="101"/>
      <c r="N176" s="65"/>
      <c r="O176" s="65"/>
    </row>
    <row r="177" spans="1:15" s="66" customFormat="1">
      <c r="A177" s="94">
        <v>27</v>
      </c>
      <c r="B177" s="438"/>
      <c r="C177" s="175"/>
      <c r="D177" s="135">
        <v>481000</v>
      </c>
      <c r="E177" s="58"/>
      <c r="F177" s="57"/>
      <c r="G177" s="268" t="s">
        <v>186</v>
      </c>
      <c r="H177" s="265">
        <f>SUM(H178:H178)</f>
        <v>9000000</v>
      </c>
      <c r="I177" s="99"/>
      <c r="J177" s="100">
        <f>+H177+I177</f>
        <v>9000000</v>
      </c>
      <c r="K177" s="63"/>
      <c r="L177" s="101"/>
      <c r="M177" s="101"/>
      <c r="N177" s="65"/>
      <c r="O177" s="65"/>
    </row>
    <row r="178" spans="1:15" s="66" customFormat="1">
      <c r="A178" s="106"/>
      <c r="B178" s="107"/>
      <c r="C178" s="262"/>
      <c r="D178" s="107"/>
      <c r="E178" s="58">
        <v>481991</v>
      </c>
      <c r="F178" s="57">
        <v>27.1</v>
      </c>
      <c r="G178" s="129" t="s">
        <v>187</v>
      </c>
      <c r="H178" s="206">
        <v>9000000</v>
      </c>
      <c r="I178" s="110"/>
      <c r="J178" s="61">
        <f>+H178</f>
        <v>9000000</v>
      </c>
      <c r="K178" s="63"/>
      <c r="L178" s="101"/>
      <c r="M178" s="101"/>
      <c r="N178" s="65"/>
      <c r="O178" s="65"/>
    </row>
    <row r="179" spans="1:15" s="66" customFormat="1">
      <c r="A179" s="261"/>
      <c r="B179" s="445"/>
      <c r="C179" s="271">
        <v>721</v>
      </c>
      <c r="D179" s="134"/>
      <c r="E179" s="233"/>
      <c r="F179" s="112"/>
      <c r="G179" s="274" t="s">
        <v>188</v>
      </c>
      <c r="H179" s="275"/>
      <c r="I179" s="232"/>
      <c r="J179" s="276"/>
      <c r="K179" s="63"/>
      <c r="L179" s="101"/>
      <c r="M179" s="101"/>
      <c r="N179" s="65"/>
      <c r="O179" s="65"/>
    </row>
    <row r="180" spans="1:15" s="66" customFormat="1" ht="18.75">
      <c r="A180" s="261">
        <v>28</v>
      </c>
      <c r="B180" s="445"/>
      <c r="C180" s="271"/>
      <c r="D180" s="134">
        <v>424000</v>
      </c>
      <c r="E180" s="269"/>
      <c r="F180" s="96"/>
      <c r="G180" s="267" t="s">
        <v>108</v>
      </c>
      <c r="H180" s="277">
        <f>+H181</f>
        <v>600000</v>
      </c>
      <c r="I180" s="277"/>
      <c r="J180" s="278">
        <f>+J181</f>
        <v>600000</v>
      </c>
      <c r="K180" s="279"/>
      <c r="L180" s="101"/>
      <c r="M180" s="101"/>
      <c r="N180" s="65"/>
      <c r="O180" s="65"/>
    </row>
    <row r="181" spans="1:15" s="66" customFormat="1" ht="15.75" thickBot="1">
      <c r="A181" s="280"/>
      <c r="B181" s="446"/>
      <c r="C181" s="435"/>
      <c r="D181" s="282"/>
      <c r="E181" s="79">
        <v>424351</v>
      </c>
      <c r="F181" s="78">
        <v>28.1</v>
      </c>
      <c r="G181" s="283" t="s">
        <v>189</v>
      </c>
      <c r="H181" s="284">
        <v>600000</v>
      </c>
      <c r="I181" s="285"/>
      <c r="J181" s="286">
        <f>+H181</f>
        <v>600000</v>
      </c>
      <c r="K181" s="63"/>
      <c r="L181" s="101"/>
      <c r="M181" s="101"/>
      <c r="N181" s="65"/>
      <c r="O181" s="65"/>
    </row>
    <row r="182" spans="1:15" s="66" customFormat="1">
      <c r="A182" s="144"/>
      <c r="B182" s="447"/>
      <c r="C182" s="287"/>
      <c r="D182" s="144"/>
      <c r="E182" s="101"/>
      <c r="F182" s="144"/>
      <c r="G182" s="288"/>
      <c r="H182" s="63"/>
      <c r="I182" s="174"/>
      <c r="J182" s="63"/>
      <c r="K182" s="63"/>
      <c r="L182" s="101"/>
      <c r="M182" s="101"/>
      <c r="N182" s="65"/>
      <c r="O182" s="65"/>
    </row>
    <row r="183" spans="1:15" s="66" customFormat="1">
      <c r="A183" s="144"/>
      <c r="B183" s="374"/>
      <c r="C183" s="287"/>
      <c r="D183" s="144"/>
      <c r="E183" s="101"/>
      <c r="F183" s="144"/>
      <c r="G183" s="288"/>
      <c r="H183" s="63"/>
      <c r="I183" s="174"/>
      <c r="J183" s="63"/>
      <c r="K183" s="63"/>
      <c r="L183" s="101"/>
      <c r="M183" s="101"/>
      <c r="N183" s="65"/>
      <c r="O183" s="65"/>
    </row>
    <row r="184" spans="1:15" s="66" customFormat="1">
      <c r="A184" s="144"/>
      <c r="B184" s="374"/>
      <c r="C184" s="287"/>
      <c r="D184" s="144"/>
      <c r="E184" s="101"/>
      <c r="F184" s="144"/>
      <c r="G184" s="288"/>
      <c r="H184" s="63"/>
      <c r="I184" s="174"/>
      <c r="J184" s="63"/>
      <c r="K184" s="63"/>
      <c r="L184" s="101"/>
      <c r="M184" s="101"/>
      <c r="N184" s="65"/>
      <c r="O184" s="65"/>
    </row>
    <row r="185" spans="1:15" s="66" customFormat="1">
      <c r="A185" s="144"/>
      <c r="B185" s="374"/>
      <c r="C185" s="287"/>
      <c r="D185" s="144"/>
      <c r="E185" s="101"/>
      <c r="F185" s="144"/>
      <c r="G185" s="288"/>
      <c r="H185" s="63"/>
      <c r="I185" s="174"/>
      <c r="J185" s="63"/>
      <c r="K185" s="63"/>
      <c r="L185" s="101"/>
      <c r="M185" s="101"/>
      <c r="N185" s="65"/>
      <c r="O185" s="65"/>
    </row>
    <row r="186" spans="1:15" s="66" customFormat="1">
      <c r="A186" s="144"/>
      <c r="B186" s="374"/>
      <c r="C186" s="287"/>
      <c r="D186" s="144"/>
      <c r="E186" s="101"/>
      <c r="F186" s="144"/>
      <c r="G186" s="288"/>
      <c r="H186" s="63"/>
      <c r="I186" s="174"/>
      <c r="J186" s="63"/>
      <c r="K186" s="63"/>
      <c r="L186" s="101"/>
      <c r="M186" s="101"/>
      <c r="N186" s="65"/>
      <c r="O186" s="65"/>
    </row>
    <row r="187" spans="1:15" s="66" customFormat="1">
      <c r="A187" s="144"/>
      <c r="B187" s="374"/>
      <c r="C187" s="287"/>
      <c r="D187" s="144"/>
      <c r="E187" s="101"/>
      <c r="F187" s="144"/>
      <c r="G187" s="288"/>
      <c r="H187" s="63"/>
      <c r="I187" s="174"/>
      <c r="J187" s="63"/>
      <c r="K187" s="63"/>
      <c r="L187" s="101"/>
      <c r="M187" s="101"/>
      <c r="N187" s="65"/>
      <c r="O187" s="65"/>
    </row>
    <row r="188" spans="1:15" s="66" customFormat="1" ht="15.75" thickBot="1">
      <c r="A188" s="144"/>
      <c r="B188" s="342"/>
      <c r="C188" s="287"/>
      <c r="D188" s="144"/>
      <c r="E188" s="101"/>
      <c r="F188" s="144"/>
      <c r="G188" s="288"/>
      <c r="H188" s="63"/>
      <c r="I188" s="174"/>
      <c r="J188" s="63"/>
      <c r="K188" s="63"/>
      <c r="L188" s="101"/>
      <c r="M188" s="101"/>
      <c r="N188" s="65"/>
      <c r="O188" s="65"/>
    </row>
    <row r="189" spans="1:15" s="66" customFormat="1" ht="51">
      <c r="A189" s="83" t="s">
        <v>24</v>
      </c>
      <c r="B189" s="145" t="s">
        <v>25</v>
      </c>
      <c r="C189" s="423" t="s">
        <v>26</v>
      </c>
      <c r="D189" s="84" t="s">
        <v>27</v>
      </c>
      <c r="E189" s="85" t="s">
        <v>28</v>
      </c>
      <c r="F189" s="86" t="s">
        <v>29</v>
      </c>
      <c r="G189" s="87" t="s">
        <v>30</v>
      </c>
      <c r="H189" s="85" t="s">
        <v>31</v>
      </c>
      <c r="I189" s="257" t="s">
        <v>178</v>
      </c>
      <c r="J189" s="88" t="s">
        <v>33</v>
      </c>
      <c r="K189" s="289"/>
      <c r="L189" s="101"/>
      <c r="M189" s="101"/>
      <c r="N189" s="65"/>
      <c r="O189" s="65"/>
    </row>
    <row r="190" spans="1:15" s="66" customFormat="1">
      <c r="A190" s="89">
        <v>1</v>
      </c>
      <c r="B190" s="91">
        <v>2</v>
      </c>
      <c r="C190" s="91">
        <v>3</v>
      </c>
      <c r="D190" s="90">
        <v>4</v>
      </c>
      <c r="E190" s="92">
        <v>5</v>
      </c>
      <c r="F190" s="90">
        <v>6</v>
      </c>
      <c r="G190" s="57">
        <v>7</v>
      </c>
      <c r="H190" s="57">
        <v>8</v>
      </c>
      <c r="I190" s="57">
        <v>9</v>
      </c>
      <c r="J190" s="93">
        <v>10</v>
      </c>
      <c r="K190" s="63"/>
      <c r="L190" s="101"/>
      <c r="M190" s="101"/>
      <c r="N190" s="65"/>
      <c r="O190" s="65"/>
    </row>
    <row r="191" spans="1:15" s="66" customFormat="1">
      <c r="A191" s="52"/>
      <c r="B191" s="53"/>
      <c r="C191" s="271">
        <v>840</v>
      </c>
      <c r="D191" s="55"/>
      <c r="E191" s="102"/>
      <c r="F191" s="290"/>
      <c r="G191" s="291" t="s">
        <v>190</v>
      </c>
      <c r="H191" s="167"/>
      <c r="I191" s="128"/>
      <c r="J191" s="292"/>
      <c r="K191" s="63"/>
      <c r="L191" s="101"/>
      <c r="M191" s="101"/>
      <c r="N191" s="65"/>
      <c r="O191" s="65"/>
    </row>
    <row r="192" spans="1:15" s="66" customFormat="1">
      <c r="A192" s="52">
        <v>29</v>
      </c>
      <c r="B192" s="53" t="s">
        <v>191</v>
      </c>
      <c r="C192" s="271"/>
      <c r="D192" s="55">
        <v>462000</v>
      </c>
      <c r="E192" s="70"/>
      <c r="F192" s="293"/>
      <c r="G192" s="97" t="s">
        <v>192</v>
      </c>
      <c r="H192" s="294">
        <f>+H193</f>
        <v>1670000</v>
      </c>
      <c r="I192" s="128"/>
      <c r="J192" s="245">
        <f>+H192</f>
        <v>1670000</v>
      </c>
      <c r="K192" s="63"/>
      <c r="L192" s="101"/>
      <c r="M192" s="101"/>
      <c r="N192" s="65"/>
      <c r="O192" s="65"/>
    </row>
    <row r="193" spans="1:15" s="66" customFormat="1" ht="39">
      <c r="A193" s="106"/>
      <c r="B193" s="107"/>
      <c r="C193" s="262"/>
      <c r="D193" s="112"/>
      <c r="E193" s="58">
        <v>462191</v>
      </c>
      <c r="F193" s="140">
        <v>29.1</v>
      </c>
      <c r="G193" s="129" t="s">
        <v>193</v>
      </c>
      <c r="H193" s="67">
        <v>1670000</v>
      </c>
      <c r="I193" s="128"/>
      <c r="J193" s="61">
        <f>+H193</f>
        <v>1670000</v>
      </c>
      <c r="K193" s="147"/>
      <c r="L193" s="101"/>
      <c r="M193" s="101"/>
      <c r="N193" s="65"/>
      <c r="O193" s="65"/>
    </row>
    <row r="194" spans="1:15" s="66" customFormat="1">
      <c r="A194" s="52">
        <v>30</v>
      </c>
      <c r="B194" s="53"/>
      <c r="C194" s="271"/>
      <c r="D194" s="55">
        <v>481000</v>
      </c>
      <c r="E194" s="70"/>
      <c r="F194" s="293"/>
      <c r="G194" s="97" t="s">
        <v>194</v>
      </c>
      <c r="H194" s="294">
        <f>SUM(H195:H199)</f>
        <v>24230000</v>
      </c>
      <c r="I194" s="128"/>
      <c r="J194" s="245">
        <f>+H194</f>
        <v>24230000</v>
      </c>
      <c r="K194" s="63"/>
      <c r="L194" s="101"/>
      <c r="M194" s="101"/>
      <c r="N194" s="65"/>
      <c r="O194" s="65"/>
    </row>
    <row r="195" spans="1:15" s="66" customFormat="1">
      <c r="A195" s="52"/>
      <c r="B195" s="53"/>
      <c r="C195" s="271"/>
      <c r="D195" s="55"/>
      <c r="E195" s="58">
        <v>481941</v>
      </c>
      <c r="F195" s="140">
        <v>30.1</v>
      </c>
      <c r="G195" s="129" t="s">
        <v>195</v>
      </c>
      <c r="H195" s="67">
        <v>7230000</v>
      </c>
      <c r="I195" s="128"/>
      <c r="J195" s="61">
        <f>+H195</f>
        <v>7230000</v>
      </c>
      <c r="K195" s="147"/>
      <c r="L195" s="101"/>
      <c r="M195" s="101"/>
      <c r="N195" s="65"/>
      <c r="O195" s="65"/>
    </row>
    <row r="196" spans="1:15" s="66" customFormat="1">
      <c r="A196" s="52"/>
      <c r="B196" s="53"/>
      <c r="C196" s="271"/>
      <c r="D196" s="55"/>
      <c r="E196" s="295">
        <v>481131</v>
      </c>
      <c r="F196" s="296"/>
      <c r="G196" s="297" t="s">
        <v>196</v>
      </c>
      <c r="H196" s="298"/>
      <c r="I196" s="128"/>
      <c r="J196" s="61"/>
      <c r="K196" s="63"/>
      <c r="L196" s="101"/>
      <c r="M196" s="101"/>
      <c r="N196" s="65"/>
      <c r="O196" s="65"/>
    </row>
    <row r="197" spans="1:15" s="66" customFormat="1">
      <c r="A197" s="52"/>
      <c r="B197" s="53"/>
      <c r="C197" s="271"/>
      <c r="D197" s="55"/>
      <c r="E197" s="299" t="s">
        <v>197</v>
      </c>
      <c r="F197" s="300">
        <v>30.2</v>
      </c>
      <c r="G197" s="120" t="s">
        <v>198</v>
      </c>
      <c r="H197" s="189">
        <f>6500000+1500000</f>
        <v>8000000</v>
      </c>
      <c r="I197" s="128"/>
      <c r="J197" s="61">
        <f>+H197</f>
        <v>8000000</v>
      </c>
      <c r="K197" s="63"/>
      <c r="L197" s="101"/>
      <c r="M197" s="101"/>
      <c r="N197" s="65"/>
      <c r="O197" s="65"/>
    </row>
    <row r="198" spans="1:15" s="66" customFormat="1" ht="15.75">
      <c r="A198" s="52"/>
      <c r="B198" s="53"/>
      <c r="C198" s="271"/>
      <c r="D198" s="55"/>
      <c r="E198" s="299" t="s">
        <v>199</v>
      </c>
      <c r="F198" s="121">
        <v>30.3</v>
      </c>
      <c r="G198" s="120" t="s">
        <v>200</v>
      </c>
      <c r="H198" s="301">
        <f>6500000+500000</f>
        <v>7000000</v>
      </c>
      <c r="I198" s="128"/>
      <c r="J198" s="61">
        <f>+H198</f>
        <v>7000000</v>
      </c>
      <c r="K198" s="302"/>
      <c r="L198" s="101"/>
      <c r="M198" s="101"/>
      <c r="N198" s="65"/>
      <c r="O198" s="65"/>
    </row>
    <row r="199" spans="1:15" s="66" customFormat="1" ht="15.75">
      <c r="A199" s="106"/>
      <c r="B199" s="107"/>
      <c r="C199" s="262"/>
      <c r="D199" s="112"/>
      <c r="E199" s="295">
        <v>481931</v>
      </c>
      <c r="F199" s="211">
        <v>30.4</v>
      </c>
      <c r="G199" s="297" t="s">
        <v>201</v>
      </c>
      <c r="H199" s="123">
        <v>2000000</v>
      </c>
      <c r="I199" s="126"/>
      <c r="J199" s="168">
        <f>+H199</f>
        <v>2000000</v>
      </c>
      <c r="K199" s="303"/>
      <c r="L199" s="101"/>
      <c r="M199" s="101"/>
      <c r="N199" s="65"/>
      <c r="O199" s="65"/>
    </row>
    <row r="200" spans="1:15" s="66" customFormat="1">
      <c r="A200" s="52"/>
      <c r="B200" s="53" t="s">
        <v>202</v>
      </c>
      <c r="C200" s="271">
        <v>170</v>
      </c>
      <c r="D200" s="54"/>
      <c r="E200" s="108"/>
      <c r="F200" s="304"/>
      <c r="G200" s="264" t="s">
        <v>203</v>
      </c>
      <c r="H200" s="114"/>
      <c r="I200" s="305" t="s">
        <v>204</v>
      </c>
      <c r="J200" s="168"/>
      <c r="K200" s="289"/>
      <c r="L200" s="101"/>
      <c r="M200" s="101"/>
      <c r="N200" s="65"/>
      <c r="O200" s="65"/>
    </row>
    <row r="201" spans="1:15" s="66" customFormat="1" ht="18.75">
      <c r="A201" s="177">
        <v>31</v>
      </c>
      <c r="B201" s="127"/>
      <c r="C201" s="271"/>
      <c r="D201" s="55">
        <v>441000</v>
      </c>
      <c r="E201" s="58"/>
      <c r="F201" s="57"/>
      <c r="G201" s="97" t="s">
        <v>205</v>
      </c>
      <c r="H201" s="306">
        <f>+H202</f>
        <v>3500000</v>
      </c>
      <c r="I201" s="307"/>
      <c r="J201" s="100">
        <f t="shared" ref="J201:J206" si="5">+H201</f>
        <v>3500000</v>
      </c>
      <c r="K201" s="308"/>
      <c r="L201" s="101"/>
      <c r="M201" s="101"/>
      <c r="N201" s="65"/>
      <c r="O201" s="65"/>
    </row>
    <row r="202" spans="1:15" s="66" customFormat="1" ht="24" customHeight="1">
      <c r="A202" s="177"/>
      <c r="B202" s="127"/>
      <c r="C202" s="271"/>
      <c r="D202" s="55"/>
      <c r="E202" s="58">
        <v>441411</v>
      </c>
      <c r="F202" s="69">
        <v>31.1</v>
      </c>
      <c r="G202" s="309" t="s">
        <v>206</v>
      </c>
      <c r="H202" s="310">
        <v>3500000</v>
      </c>
      <c r="I202" s="128"/>
      <c r="J202" s="72">
        <f t="shared" si="5"/>
        <v>3500000</v>
      </c>
      <c r="K202" s="410"/>
      <c r="L202" s="101"/>
      <c r="M202" s="101"/>
      <c r="N202" s="65"/>
      <c r="O202" s="65"/>
    </row>
    <row r="203" spans="1:15" s="66" customFormat="1">
      <c r="A203" s="94">
        <v>32</v>
      </c>
      <c r="B203" s="438"/>
      <c r="C203" s="175"/>
      <c r="D203" s="95">
        <v>444000</v>
      </c>
      <c r="E203" s="58"/>
      <c r="F203" s="69"/>
      <c r="G203" s="311" t="s">
        <v>134</v>
      </c>
      <c r="H203" s="312">
        <f>+H204+H206+H205</f>
        <v>1600000</v>
      </c>
      <c r="I203" s="313"/>
      <c r="J203" s="245">
        <f t="shared" si="5"/>
        <v>1600000</v>
      </c>
      <c r="K203" s="401"/>
      <c r="L203" s="101"/>
      <c r="M203" s="101"/>
      <c r="N203" s="65"/>
      <c r="O203" s="65"/>
    </row>
    <row r="204" spans="1:15" s="66" customFormat="1" ht="12.75" customHeight="1">
      <c r="A204" s="52"/>
      <c r="B204" s="53"/>
      <c r="C204" s="271"/>
      <c r="D204" s="55"/>
      <c r="E204" s="70">
        <v>444111</v>
      </c>
      <c r="F204" s="69">
        <v>32.1</v>
      </c>
      <c r="G204" s="309" t="s">
        <v>207</v>
      </c>
      <c r="H204" s="310">
        <v>400000</v>
      </c>
      <c r="I204" s="132"/>
      <c r="J204" s="72">
        <f t="shared" si="5"/>
        <v>400000</v>
      </c>
      <c r="K204" s="63"/>
      <c r="L204" s="101"/>
      <c r="M204" s="101"/>
      <c r="N204" s="65"/>
      <c r="O204" s="65"/>
    </row>
    <row r="205" spans="1:15" s="66" customFormat="1" ht="12.75" customHeight="1">
      <c r="A205" s="52"/>
      <c r="B205" s="53"/>
      <c r="C205" s="271"/>
      <c r="D205" s="55"/>
      <c r="E205" s="70">
        <v>444211</v>
      </c>
      <c r="F205" s="69">
        <v>32.200000000000003</v>
      </c>
      <c r="G205" s="309" t="s">
        <v>208</v>
      </c>
      <c r="H205" s="310">
        <v>550000</v>
      </c>
      <c r="I205" s="128"/>
      <c r="J205" s="72">
        <f t="shared" si="5"/>
        <v>550000</v>
      </c>
      <c r="K205" s="63"/>
      <c r="L205" s="101"/>
      <c r="M205" s="101"/>
      <c r="N205" s="65"/>
      <c r="O205" s="65"/>
    </row>
    <row r="206" spans="1:15" s="66" customFormat="1">
      <c r="A206" s="106"/>
      <c r="B206" s="107"/>
      <c r="C206" s="262"/>
      <c r="D206" s="112"/>
      <c r="E206" s="58">
        <v>444311</v>
      </c>
      <c r="F206" s="57">
        <v>32.299999999999997</v>
      </c>
      <c r="G206" s="129" t="s">
        <v>209</v>
      </c>
      <c r="H206" s="206">
        <v>650000</v>
      </c>
      <c r="I206" s="126"/>
      <c r="J206" s="61">
        <f t="shared" si="5"/>
        <v>650000</v>
      </c>
      <c r="K206" s="63"/>
      <c r="L206" s="101"/>
      <c r="M206" s="101"/>
      <c r="N206" s="65"/>
      <c r="O206" s="65"/>
    </row>
    <row r="207" spans="1:15" s="66" customFormat="1">
      <c r="A207" s="94">
        <v>33</v>
      </c>
      <c r="B207" s="438"/>
      <c r="C207" s="175"/>
      <c r="D207" s="95">
        <v>611000</v>
      </c>
      <c r="E207" s="102"/>
      <c r="F207" s="54"/>
      <c r="G207" s="314" t="s">
        <v>210</v>
      </c>
      <c r="H207" s="315">
        <f>+H208</f>
        <v>10000000</v>
      </c>
      <c r="I207" s="235">
        <f>+I208</f>
        <v>45000000</v>
      </c>
      <c r="J207" s="116">
        <f>+I207+H207</f>
        <v>55000000</v>
      </c>
      <c r="K207" s="63"/>
      <c r="L207" s="101"/>
      <c r="M207" s="101"/>
      <c r="N207" s="65"/>
      <c r="O207" s="65"/>
    </row>
    <row r="208" spans="1:15" s="66" customFormat="1">
      <c r="A208" s="109"/>
      <c r="B208" s="107"/>
      <c r="C208" s="262"/>
      <c r="D208" s="109"/>
      <c r="E208" s="58">
        <v>611411</v>
      </c>
      <c r="F208" s="57">
        <v>33.1</v>
      </c>
      <c r="G208" s="129" t="s">
        <v>211</v>
      </c>
      <c r="H208" s="67">
        <v>10000000</v>
      </c>
      <c r="I208" s="67">
        <v>45000000</v>
      </c>
      <c r="J208" s="61">
        <f>+H208+I208</f>
        <v>55000000</v>
      </c>
      <c r="K208" s="63"/>
      <c r="L208" s="289"/>
      <c r="M208" s="101"/>
      <c r="N208" s="65"/>
      <c r="O208" s="65"/>
    </row>
    <row r="209" spans="1:15" s="66" customFormat="1">
      <c r="A209" s="52"/>
      <c r="B209" s="53" t="s">
        <v>212</v>
      </c>
      <c r="C209" s="271">
        <v>220</v>
      </c>
      <c r="D209" s="54"/>
      <c r="E209" s="108"/>
      <c r="F209" s="304"/>
      <c r="G209" s="264" t="s">
        <v>213</v>
      </c>
      <c r="H209" s="114"/>
      <c r="I209" s="305"/>
      <c r="J209" s="168"/>
      <c r="K209" s="289"/>
      <c r="L209" s="101"/>
      <c r="M209" s="101"/>
      <c r="N209" s="65"/>
      <c r="O209" s="65"/>
    </row>
    <row r="210" spans="1:15" s="66" customFormat="1" ht="15" customHeight="1">
      <c r="A210" s="177">
        <v>34</v>
      </c>
      <c r="B210" s="127"/>
      <c r="C210" s="271"/>
      <c r="D210" s="55">
        <v>424000</v>
      </c>
      <c r="E210" s="58"/>
      <c r="F210" s="57"/>
      <c r="G210" s="97" t="s">
        <v>108</v>
      </c>
      <c r="H210" s="306">
        <f>+H211</f>
        <v>450000</v>
      </c>
      <c r="I210" s="307"/>
      <c r="J210" s="100">
        <f t="shared" ref="J210:J215" si="6">+H210</f>
        <v>450000</v>
      </c>
      <c r="K210" s="308"/>
      <c r="L210" s="101"/>
      <c r="M210" s="101"/>
      <c r="N210" s="65"/>
      <c r="O210" s="65"/>
    </row>
    <row r="211" spans="1:15" s="66" customFormat="1">
      <c r="A211" s="184"/>
      <c r="B211" s="133"/>
      <c r="C211" s="262"/>
      <c r="D211" s="112"/>
      <c r="E211" s="58">
        <v>424911</v>
      </c>
      <c r="F211" s="69">
        <v>34.1</v>
      </c>
      <c r="G211" s="129" t="s">
        <v>177</v>
      </c>
      <c r="H211" s="67">
        <v>450000</v>
      </c>
      <c r="I211" s="316"/>
      <c r="J211" s="72">
        <f t="shared" si="6"/>
        <v>450000</v>
      </c>
      <c r="K211" s="148"/>
      <c r="L211" s="101"/>
      <c r="M211" s="101"/>
      <c r="N211" s="65"/>
      <c r="O211" s="65"/>
    </row>
    <row r="212" spans="1:15" s="66" customFormat="1">
      <c r="A212" s="52">
        <v>35</v>
      </c>
      <c r="B212" s="53"/>
      <c r="C212" s="271"/>
      <c r="D212" s="317">
        <v>426000</v>
      </c>
      <c r="E212" s="58"/>
      <c r="F212" s="57"/>
      <c r="G212" s="113" t="s">
        <v>125</v>
      </c>
      <c r="H212" s="253">
        <f>+H213</f>
        <v>450000</v>
      </c>
      <c r="I212" s="128"/>
      <c r="J212" s="254">
        <f t="shared" si="6"/>
        <v>450000</v>
      </c>
      <c r="K212" s="148"/>
      <c r="L212" s="101"/>
      <c r="M212" s="101"/>
      <c r="N212" s="65"/>
      <c r="O212" s="65"/>
    </row>
    <row r="213" spans="1:15" s="66" customFormat="1">
      <c r="A213" s="106"/>
      <c r="B213" s="107"/>
      <c r="C213" s="262"/>
      <c r="D213" s="318"/>
      <c r="E213" s="108">
        <v>426919</v>
      </c>
      <c r="F213" s="109">
        <v>35.1</v>
      </c>
      <c r="G213" s="129" t="s">
        <v>214</v>
      </c>
      <c r="H213" s="59">
        <v>450000</v>
      </c>
      <c r="I213" s="126"/>
      <c r="J213" s="168">
        <f t="shared" si="6"/>
        <v>450000</v>
      </c>
      <c r="K213" s="148"/>
      <c r="L213" s="101"/>
      <c r="M213" s="101"/>
      <c r="N213" s="65"/>
      <c r="O213" s="65"/>
    </row>
    <row r="214" spans="1:15" s="66" customFormat="1">
      <c r="A214" s="52">
        <v>36</v>
      </c>
      <c r="B214" s="53"/>
      <c r="C214" s="271"/>
      <c r="D214" s="317">
        <v>512000</v>
      </c>
      <c r="E214" s="58"/>
      <c r="F214" s="57"/>
      <c r="G214" s="113" t="s">
        <v>160</v>
      </c>
      <c r="H214" s="253">
        <f>+H215</f>
        <v>100000</v>
      </c>
      <c r="I214" s="128"/>
      <c r="J214" s="254">
        <f t="shared" si="6"/>
        <v>100000</v>
      </c>
      <c r="K214" s="148"/>
      <c r="L214" s="101"/>
      <c r="M214" s="101"/>
      <c r="N214" s="65"/>
      <c r="O214" s="65"/>
    </row>
    <row r="215" spans="1:15" s="66" customFormat="1">
      <c r="A215" s="106"/>
      <c r="B215" s="107"/>
      <c r="C215" s="262"/>
      <c r="D215" s="318"/>
      <c r="E215" s="108">
        <v>512811</v>
      </c>
      <c r="F215" s="109">
        <v>36.1</v>
      </c>
      <c r="G215" s="129" t="s">
        <v>215</v>
      </c>
      <c r="H215" s="59">
        <v>100000</v>
      </c>
      <c r="I215" s="126"/>
      <c r="J215" s="168">
        <f t="shared" si="6"/>
        <v>100000</v>
      </c>
      <c r="K215" s="148"/>
      <c r="L215" s="101"/>
      <c r="M215" s="101"/>
      <c r="N215" s="65"/>
      <c r="O215" s="65"/>
    </row>
    <row r="216" spans="1:15" s="66" customFormat="1">
      <c r="A216" s="177"/>
      <c r="B216" s="127" t="s">
        <v>216</v>
      </c>
      <c r="C216" s="271">
        <v>820</v>
      </c>
      <c r="D216" s="127"/>
      <c r="E216" s="108"/>
      <c r="F216" s="304"/>
      <c r="G216" s="264" t="s">
        <v>217</v>
      </c>
      <c r="H216" s="373"/>
      <c r="I216" s="115"/>
      <c r="J216" s="319"/>
      <c r="K216" s="63"/>
      <c r="L216" s="101"/>
      <c r="M216" s="101"/>
      <c r="N216" s="65"/>
      <c r="O216" s="65"/>
    </row>
    <row r="217" spans="1:15" s="66" customFormat="1">
      <c r="A217" s="52">
        <v>37</v>
      </c>
      <c r="B217" s="53"/>
      <c r="C217" s="271"/>
      <c r="D217" s="55">
        <v>424000</v>
      </c>
      <c r="E217" s="320"/>
      <c r="F217" s="141"/>
      <c r="G217" s="311" t="s">
        <v>108</v>
      </c>
      <c r="H217" s="98">
        <f>+H218</f>
        <v>2500000</v>
      </c>
      <c r="I217" s="99"/>
      <c r="J217" s="100">
        <f>+H217</f>
        <v>2500000</v>
      </c>
      <c r="K217" s="63"/>
      <c r="L217" s="101"/>
      <c r="M217" s="101"/>
      <c r="N217" s="65"/>
      <c r="O217" s="65"/>
    </row>
    <row r="218" spans="1:15" s="66" customFormat="1" ht="19.5" thickBot="1">
      <c r="A218" s="106"/>
      <c r="B218" s="74"/>
      <c r="C218" s="435"/>
      <c r="D218" s="76"/>
      <c r="E218" s="79">
        <v>424221</v>
      </c>
      <c r="F218" s="363">
        <v>37.1</v>
      </c>
      <c r="G218" s="79" t="s">
        <v>218</v>
      </c>
      <c r="H218" s="80">
        <v>2500000</v>
      </c>
      <c r="I218" s="143"/>
      <c r="J218" s="82">
        <f>+H218</f>
        <v>2500000</v>
      </c>
      <c r="K218" s="279"/>
      <c r="L218" s="101"/>
      <c r="M218" s="101"/>
      <c r="N218" s="65"/>
      <c r="O218" s="65"/>
    </row>
    <row r="219" spans="1:15" s="66" customFormat="1" ht="51">
      <c r="A219" s="83" t="s">
        <v>24</v>
      </c>
      <c r="B219" s="145" t="s">
        <v>25</v>
      </c>
      <c r="C219" s="146" t="s">
        <v>26</v>
      </c>
      <c r="D219" s="84" t="s">
        <v>27</v>
      </c>
      <c r="E219" s="85" t="s">
        <v>28</v>
      </c>
      <c r="F219" s="86" t="s">
        <v>29</v>
      </c>
      <c r="G219" s="87" t="s">
        <v>30</v>
      </c>
      <c r="H219" s="85" t="s">
        <v>31</v>
      </c>
      <c r="I219" s="257" t="s">
        <v>178</v>
      </c>
      <c r="J219" s="88" t="s">
        <v>33</v>
      </c>
      <c r="K219" s="63"/>
      <c r="L219" s="101"/>
      <c r="M219" s="101"/>
      <c r="N219" s="65"/>
      <c r="O219" s="65"/>
    </row>
    <row r="220" spans="1:15" s="66" customFormat="1">
      <c r="A220" s="89">
        <v>1</v>
      </c>
      <c r="B220" s="91">
        <v>2</v>
      </c>
      <c r="C220" s="90">
        <v>3</v>
      </c>
      <c r="D220" s="90">
        <v>4</v>
      </c>
      <c r="E220" s="92">
        <v>5</v>
      </c>
      <c r="F220" s="90">
        <v>6</v>
      </c>
      <c r="G220" s="57">
        <v>7</v>
      </c>
      <c r="H220" s="57">
        <v>8</v>
      </c>
      <c r="I220" s="57">
        <v>9</v>
      </c>
      <c r="J220" s="93">
        <v>10</v>
      </c>
      <c r="K220" s="63"/>
      <c r="L220" s="101"/>
      <c r="M220" s="101"/>
      <c r="N220" s="65"/>
      <c r="O220" s="65"/>
    </row>
    <row r="221" spans="1:15" s="66" customFormat="1">
      <c r="A221" s="161"/>
      <c r="B221" s="53" t="s">
        <v>219</v>
      </c>
      <c r="C221" s="233"/>
      <c r="D221" s="162"/>
      <c r="E221" s="321"/>
      <c r="F221" s="322"/>
      <c r="G221" s="323" t="s">
        <v>220</v>
      </c>
      <c r="H221" s="183"/>
      <c r="I221" s="324"/>
      <c r="J221" s="325"/>
      <c r="K221" s="63"/>
      <c r="L221" s="101"/>
      <c r="M221" s="101"/>
      <c r="N221" s="65"/>
      <c r="O221" s="65"/>
    </row>
    <row r="222" spans="1:15" s="66" customFormat="1">
      <c r="A222" s="161"/>
      <c r="B222" s="374"/>
      <c r="C222" s="233">
        <v>830</v>
      </c>
      <c r="D222" s="162"/>
      <c r="E222" s="92"/>
      <c r="F222" s="90"/>
      <c r="G222" s="185" t="s">
        <v>221</v>
      </c>
      <c r="H222" s="56"/>
      <c r="I222" s="324"/>
      <c r="J222" s="325"/>
      <c r="K222" s="63"/>
      <c r="L222" s="101"/>
      <c r="M222" s="101"/>
      <c r="N222" s="65"/>
      <c r="O222" s="65"/>
    </row>
    <row r="223" spans="1:15" s="66" customFormat="1">
      <c r="A223" s="161">
        <v>38</v>
      </c>
      <c r="B223" s="385"/>
      <c r="C223" s="326"/>
      <c r="D223" s="327">
        <v>423000</v>
      </c>
      <c r="E223" s="328"/>
      <c r="F223" s="329"/>
      <c r="G223" s="185" t="s">
        <v>87</v>
      </c>
      <c r="H223" s="330">
        <f>+H224</f>
        <v>16800000</v>
      </c>
      <c r="I223" s="331"/>
      <c r="J223" s="332">
        <f>+H223</f>
        <v>16800000</v>
      </c>
      <c r="K223" s="63"/>
      <c r="L223" s="101"/>
      <c r="M223" s="101"/>
      <c r="N223" s="65"/>
      <c r="O223" s="65"/>
    </row>
    <row r="224" spans="1:15" s="66" customFormat="1">
      <c r="A224" s="333"/>
      <c r="B224" s="334"/>
      <c r="C224" s="322"/>
      <c r="D224" s="335"/>
      <c r="E224" s="336">
        <v>423441</v>
      </c>
      <c r="F224" s="322">
        <v>38.1</v>
      </c>
      <c r="G224" s="337" t="s">
        <v>222</v>
      </c>
      <c r="H224" s="154">
        <f>9000000+7800000</f>
        <v>16800000</v>
      </c>
      <c r="I224" s="338"/>
      <c r="J224" s="339">
        <f>+H224</f>
        <v>16800000</v>
      </c>
      <c r="K224" s="63"/>
      <c r="L224" s="101"/>
      <c r="M224" s="101"/>
      <c r="N224" s="65"/>
      <c r="O224" s="65"/>
    </row>
    <row r="225" spans="1:15" s="66" customFormat="1">
      <c r="A225" s="261"/>
      <c r="B225" s="384" t="s">
        <v>223</v>
      </c>
      <c r="C225" s="233">
        <v>810</v>
      </c>
      <c r="D225" s="134"/>
      <c r="E225" s="102"/>
      <c r="F225" s="109"/>
      <c r="G225" s="274" t="s">
        <v>224</v>
      </c>
      <c r="H225" s="340"/>
      <c r="I225" s="126"/>
      <c r="J225" s="341"/>
      <c r="K225" s="63"/>
      <c r="L225" s="101"/>
      <c r="M225" s="101"/>
      <c r="N225" s="65"/>
      <c r="O225" s="65"/>
    </row>
    <row r="226" spans="1:15" s="66" customFormat="1">
      <c r="A226" s="52">
        <v>39</v>
      </c>
      <c r="B226" s="374"/>
      <c r="C226" s="233"/>
      <c r="D226" s="134">
        <v>481000</v>
      </c>
      <c r="E226" s="269"/>
      <c r="F226" s="96"/>
      <c r="G226" s="267" t="s">
        <v>225</v>
      </c>
      <c r="H226" s="98">
        <f>+H227</f>
        <v>50500000</v>
      </c>
      <c r="I226" s="99"/>
      <c r="J226" s="100">
        <f>+H226</f>
        <v>50500000</v>
      </c>
      <c r="K226" s="63"/>
      <c r="L226" s="101"/>
      <c r="M226" s="101"/>
      <c r="N226" s="65"/>
      <c r="O226" s="65"/>
    </row>
    <row r="227" spans="1:15" s="66" customFormat="1" ht="15.75" thickBot="1">
      <c r="A227" s="73"/>
      <c r="B227" s="342"/>
      <c r="C227" s="281"/>
      <c r="D227" s="74"/>
      <c r="E227" s="79">
        <v>481911</v>
      </c>
      <c r="F227" s="78">
        <v>39.1</v>
      </c>
      <c r="G227" s="79" t="s">
        <v>226</v>
      </c>
      <c r="H227" s="80">
        <f>48000000+2500000</f>
        <v>50500000</v>
      </c>
      <c r="I227" s="81"/>
      <c r="J227" s="82">
        <f>+H227</f>
        <v>50500000</v>
      </c>
      <c r="K227" s="63"/>
      <c r="L227" s="101"/>
      <c r="M227" s="101"/>
      <c r="N227" s="65"/>
      <c r="O227" s="65"/>
    </row>
    <row r="228" spans="1:15">
      <c r="A228" s="343"/>
      <c r="B228" s="343"/>
      <c r="C228" s="343"/>
      <c r="D228" s="343"/>
      <c r="E228" s="344"/>
      <c r="F228" s="343"/>
      <c r="G228" s="345"/>
      <c r="H228" s="346"/>
      <c r="I228" s="346"/>
      <c r="J228" s="346"/>
      <c r="K228" s="38"/>
      <c r="L228" s="12"/>
      <c r="M228" s="12"/>
      <c r="N228" s="6"/>
      <c r="O228" s="6"/>
    </row>
    <row r="229" spans="1:15">
      <c r="A229" s="347"/>
      <c r="B229" s="347"/>
      <c r="C229" s="12"/>
      <c r="D229" s="347"/>
      <c r="E229" s="12"/>
      <c r="F229" s="347"/>
      <c r="G229" s="348" t="s">
        <v>227</v>
      </c>
      <c r="H229" s="38"/>
      <c r="I229" s="349"/>
      <c r="J229" s="38"/>
      <c r="K229" s="38"/>
      <c r="L229" s="12"/>
      <c r="M229" s="12"/>
      <c r="N229" s="6"/>
      <c r="O229" s="6"/>
    </row>
    <row r="230" spans="1:15">
      <c r="A230" s="411" t="s">
        <v>228</v>
      </c>
      <c r="B230" s="411"/>
      <c r="C230" s="411"/>
      <c r="D230" s="411"/>
      <c r="E230" s="411"/>
      <c r="F230" s="411"/>
      <c r="G230" s="411"/>
      <c r="H230" s="411"/>
      <c r="I230" s="411"/>
      <c r="J230" s="411"/>
      <c r="K230" s="38"/>
      <c r="L230" s="12"/>
      <c r="M230" s="12"/>
      <c r="N230" s="6"/>
      <c r="O230" s="6"/>
    </row>
    <row r="231" spans="1:15">
      <c r="A231" s="411" t="s">
        <v>229</v>
      </c>
      <c r="B231" s="411"/>
      <c r="C231" s="411"/>
      <c r="D231" s="411"/>
      <c r="E231" s="411"/>
      <c r="F231" s="411"/>
      <c r="G231" s="411"/>
      <c r="H231" s="411"/>
      <c r="I231" s="411"/>
      <c r="J231" s="411"/>
      <c r="K231" s="38"/>
      <c r="L231" s="12"/>
      <c r="M231" s="12"/>
      <c r="N231" s="6"/>
      <c r="O231" s="6"/>
    </row>
    <row r="232" spans="1:15">
      <c r="A232" s="411" t="s">
        <v>230</v>
      </c>
      <c r="B232" s="411"/>
      <c r="C232" s="411"/>
      <c r="D232" s="411"/>
      <c r="E232" s="411"/>
      <c r="F232" s="411"/>
      <c r="G232" s="411"/>
      <c r="H232" s="411"/>
      <c r="I232" s="411"/>
      <c r="J232" s="411"/>
      <c r="K232" s="38"/>
      <c r="L232" s="12"/>
      <c r="M232" s="12"/>
      <c r="N232" s="6"/>
      <c r="O232" s="6"/>
    </row>
    <row r="233" spans="1:15">
      <c r="A233" s="345"/>
      <c r="B233" s="345"/>
      <c r="C233" s="345"/>
      <c r="D233" s="345"/>
      <c r="E233" s="345"/>
      <c r="F233" s="345"/>
      <c r="G233" s="345"/>
      <c r="H233" s="345"/>
      <c r="I233" s="345"/>
      <c r="J233" s="345"/>
      <c r="K233" s="38"/>
      <c r="L233" s="12"/>
      <c r="M233" s="12"/>
      <c r="N233" s="6"/>
      <c r="O233" s="6"/>
    </row>
    <row r="234" spans="1:15">
      <c r="A234" s="347"/>
      <c r="B234" s="347"/>
      <c r="C234" s="12"/>
      <c r="D234" s="347"/>
      <c r="E234" s="12"/>
      <c r="F234" s="347"/>
      <c r="G234" s="12" t="s">
        <v>231</v>
      </c>
      <c r="H234" s="12"/>
      <c r="I234" s="14"/>
      <c r="J234" s="38"/>
      <c r="K234" s="38"/>
      <c r="L234" s="12"/>
      <c r="M234" s="12"/>
      <c r="N234" s="6"/>
      <c r="O234" s="6"/>
    </row>
    <row r="235" spans="1:15">
      <c r="A235" s="12" t="s">
        <v>232</v>
      </c>
      <c r="B235" s="347"/>
      <c r="D235" s="347"/>
      <c r="E235" s="12"/>
      <c r="F235" s="347"/>
      <c r="G235" s="12"/>
      <c r="H235" s="12"/>
      <c r="I235" s="14"/>
      <c r="J235" s="38"/>
      <c r="K235" s="38"/>
      <c r="L235" s="12"/>
      <c r="M235" s="12"/>
      <c r="N235" s="6"/>
      <c r="O235" s="6"/>
    </row>
    <row r="236" spans="1:15">
      <c r="A236" s="12"/>
      <c r="B236" s="347"/>
      <c r="D236" s="347"/>
      <c r="E236" s="12"/>
      <c r="F236" s="347"/>
      <c r="G236" s="12"/>
      <c r="H236" s="12"/>
      <c r="I236" s="14"/>
      <c r="J236" s="38"/>
      <c r="K236" s="38"/>
      <c r="L236" s="12"/>
      <c r="M236" s="12"/>
      <c r="N236" s="6"/>
      <c r="O236" s="6"/>
    </row>
    <row r="237" spans="1:15">
      <c r="A237" s="347"/>
      <c r="B237" s="347"/>
      <c r="C237" s="12"/>
      <c r="D237" s="347"/>
      <c r="E237" s="12"/>
      <c r="F237" s="347"/>
      <c r="G237" s="12"/>
      <c r="H237" s="12"/>
      <c r="I237" s="14"/>
      <c r="J237" s="38"/>
      <c r="K237" s="38"/>
      <c r="L237" s="12"/>
      <c r="M237" s="12"/>
      <c r="N237" s="6"/>
      <c r="O237" s="6"/>
    </row>
    <row r="238" spans="1:15">
      <c r="A238" s="347"/>
      <c r="B238" s="347"/>
      <c r="C238" s="12"/>
      <c r="D238" s="347"/>
      <c r="E238" s="345" t="s">
        <v>233</v>
      </c>
      <c r="F238" s="345"/>
      <c r="G238" s="345"/>
      <c r="H238" s="12"/>
      <c r="I238" s="14"/>
      <c r="J238" s="38"/>
      <c r="K238" s="38"/>
      <c r="L238" s="12"/>
      <c r="M238" s="12"/>
      <c r="N238" s="6"/>
      <c r="O238" s="6"/>
    </row>
    <row r="239" spans="1:15">
      <c r="A239" s="347"/>
      <c r="B239" s="347"/>
      <c r="C239" s="12"/>
      <c r="D239" s="347"/>
      <c r="E239" s="417" t="s">
        <v>234</v>
      </c>
      <c r="F239" s="417"/>
      <c r="G239" s="417"/>
      <c r="H239" s="12"/>
      <c r="I239" s="14"/>
      <c r="J239" s="38"/>
      <c r="K239" s="38"/>
      <c r="L239" s="12"/>
      <c r="M239" s="12"/>
      <c r="N239" s="6"/>
      <c r="O239" s="6"/>
    </row>
    <row r="240" spans="1:15">
      <c r="A240" s="347"/>
      <c r="B240" s="347"/>
      <c r="C240" s="12"/>
      <c r="D240" s="347"/>
      <c r="E240" s="418" t="s">
        <v>235</v>
      </c>
      <c r="F240" s="418"/>
      <c r="G240" s="418"/>
      <c r="H240" s="345"/>
      <c r="I240" s="14"/>
      <c r="J240" s="38"/>
      <c r="K240" s="345"/>
      <c r="L240" s="12"/>
      <c r="M240" s="12"/>
      <c r="N240" s="6"/>
      <c r="O240" s="6"/>
    </row>
    <row r="241" spans="1:15">
      <c r="A241" s="347"/>
      <c r="B241" s="347"/>
      <c r="C241" s="12"/>
      <c r="D241" s="347"/>
      <c r="E241" s="347"/>
      <c r="F241" s="347"/>
      <c r="G241" s="347"/>
      <c r="H241" s="345"/>
      <c r="I241" s="14"/>
      <c r="J241" s="38"/>
      <c r="K241" s="38"/>
      <c r="L241" s="12"/>
      <c r="M241" s="12"/>
      <c r="N241" s="6"/>
      <c r="O241" s="6"/>
    </row>
    <row r="242" spans="1:15">
      <c r="A242" s="347"/>
      <c r="B242" s="347"/>
      <c r="C242" s="12"/>
      <c r="D242" s="347"/>
      <c r="E242" s="347"/>
      <c r="F242" s="347"/>
      <c r="G242" s="347"/>
      <c r="H242" s="345"/>
      <c r="I242" s="14"/>
      <c r="J242" s="38"/>
      <c r="K242" s="38"/>
      <c r="L242" s="12"/>
      <c r="M242" s="12"/>
      <c r="N242" s="6"/>
      <c r="O242" s="6"/>
    </row>
    <row r="243" spans="1:15">
      <c r="A243" s="347"/>
      <c r="B243" s="347"/>
      <c r="C243" s="12"/>
      <c r="D243" s="347"/>
      <c r="E243" s="347"/>
      <c r="F243" s="347"/>
      <c r="G243" s="347"/>
      <c r="H243" s="345"/>
      <c r="I243" s="14"/>
      <c r="J243" s="38"/>
      <c r="K243" s="345"/>
      <c r="L243" s="12"/>
      <c r="M243" s="12"/>
      <c r="N243" s="6"/>
      <c r="O243" s="6"/>
    </row>
    <row r="244" spans="1:15">
      <c r="A244" s="347"/>
      <c r="B244" s="347"/>
      <c r="C244" s="12"/>
      <c r="D244" s="347"/>
      <c r="E244" s="12"/>
      <c r="F244" s="347"/>
      <c r="G244" s="347"/>
      <c r="H244" s="12"/>
      <c r="I244" s="345" t="s">
        <v>236</v>
      </c>
      <c r="J244" s="345"/>
      <c r="K244" s="345"/>
      <c r="M244" s="12"/>
      <c r="N244" s="6"/>
      <c r="O244" s="6"/>
    </row>
    <row r="245" spans="1:15" ht="28.5" customHeight="1">
      <c r="A245" s="347"/>
      <c r="B245" s="347"/>
      <c r="C245" s="12"/>
      <c r="D245" s="347"/>
      <c r="E245" s="12"/>
      <c r="F245" s="347"/>
      <c r="G245" s="101"/>
      <c r="H245" s="419" t="s">
        <v>237</v>
      </c>
      <c r="I245" s="419"/>
      <c r="J245" s="419"/>
      <c r="K245" s="345"/>
      <c r="M245" s="12"/>
      <c r="N245" s="6"/>
      <c r="O245" s="6"/>
    </row>
    <row r="246" spans="1:15">
      <c r="A246" s="347"/>
      <c r="B246" s="347"/>
      <c r="C246" s="12"/>
      <c r="D246" s="347"/>
      <c r="E246" s="12" t="s">
        <v>238</v>
      </c>
      <c r="F246" s="347"/>
      <c r="G246" s="12"/>
      <c r="H246" s="345" t="s">
        <v>239</v>
      </c>
      <c r="I246" s="345"/>
      <c r="J246" s="345"/>
      <c r="K246" s="345"/>
      <c r="M246" s="12"/>
      <c r="N246" s="6"/>
      <c r="O246" s="6"/>
    </row>
    <row r="247" spans="1:15">
      <c r="A247" s="347"/>
      <c r="B247" s="347"/>
      <c r="C247" s="12"/>
      <c r="D247" s="347"/>
      <c r="E247" s="12"/>
      <c r="F247" s="347"/>
      <c r="G247" s="12"/>
      <c r="H247" s="345"/>
      <c r="I247" s="345"/>
      <c r="J247" s="345"/>
      <c r="K247" s="345"/>
      <c r="M247" s="12"/>
      <c r="N247" s="6"/>
      <c r="O247" s="6"/>
    </row>
    <row r="248" spans="1:15">
      <c r="A248" s="347"/>
      <c r="B248" s="347"/>
      <c r="C248" s="12"/>
      <c r="D248" s="347"/>
      <c r="E248" s="12"/>
      <c r="F248" s="347"/>
      <c r="G248" s="12"/>
      <c r="H248" s="345"/>
      <c r="I248" s="345"/>
      <c r="J248" s="345"/>
      <c r="K248" s="345"/>
      <c r="M248" s="12"/>
      <c r="N248" s="6"/>
      <c r="O248" s="6"/>
    </row>
    <row r="249" spans="1:15">
      <c r="A249" s="347"/>
      <c r="B249" s="347"/>
      <c r="C249" s="12"/>
      <c r="D249" s="347"/>
      <c r="E249" s="12"/>
      <c r="F249" s="347"/>
      <c r="G249" s="12"/>
      <c r="H249" s="345"/>
      <c r="I249" s="345"/>
      <c r="J249" s="345"/>
      <c r="K249" s="345"/>
      <c r="M249" s="12"/>
      <c r="N249" s="6"/>
      <c r="O249" s="6"/>
    </row>
    <row r="250" spans="1:15">
      <c r="A250" s="347"/>
      <c r="B250" s="347"/>
      <c r="C250" s="12"/>
      <c r="D250" s="347"/>
      <c r="E250" s="12"/>
      <c r="F250" s="347"/>
      <c r="G250" s="12"/>
      <c r="H250" s="345"/>
      <c r="I250" s="345"/>
      <c r="J250" s="345"/>
      <c r="K250" s="345"/>
      <c r="M250" s="12"/>
      <c r="N250" s="6"/>
      <c r="O250" s="6"/>
    </row>
    <row r="251" spans="1:15">
      <c r="A251" s="347"/>
      <c r="B251" s="347"/>
      <c r="C251" s="12"/>
      <c r="D251" s="347"/>
      <c r="E251" s="12"/>
      <c r="F251" s="347"/>
      <c r="G251" s="12"/>
      <c r="H251" s="345"/>
      <c r="I251" s="345"/>
      <c r="J251" s="345"/>
      <c r="K251" s="345"/>
      <c r="M251" s="12"/>
      <c r="N251" s="6"/>
      <c r="O251" s="6"/>
    </row>
    <row r="252" spans="1:15">
      <c r="A252" s="347"/>
      <c r="B252" s="347"/>
      <c r="C252" s="12"/>
      <c r="D252" s="347"/>
      <c r="E252" s="12"/>
      <c r="F252" s="347"/>
      <c r="G252" s="12"/>
      <c r="H252" s="345"/>
      <c r="I252" s="345"/>
      <c r="J252" s="345"/>
      <c r="K252" s="345"/>
      <c r="M252" s="12"/>
      <c r="N252" s="6"/>
      <c r="O252" s="6"/>
    </row>
    <row r="253" spans="1:15">
      <c r="A253" s="347"/>
      <c r="B253" s="347"/>
      <c r="C253" s="12"/>
      <c r="D253" s="347"/>
      <c r="E253" s="12"/>
      <c r="F253" s="347"/>
      <c r="G253" s="12"/>
      <c r="H253" s="345"/>
      <c r="I253" s="345"/>
      <c r="J253" s="345"/>
      <c r="K253" s="345"/>
      <c r="M253" s="12"/>
      <c r="N253" s="6"/>
      <c r="O253" s="6"/>
    </row>
    <row r="254" spans="1:15">
      <c r="A254" s="347"/>
      <c r="B254" s="347"/>
      <c r="C254" s="12"/>
      <c r="D254" s="347"/>
      <c r="E254" s="12"/>
      <c r="F254" s="347"/>
      <c r="G254" s="12"/>
      <c r="H254" s="345"/>
      <c r="I254" s="345"/>
      <c r="J254" s="345"/>
      <c r="K254" s="345"/>
      <c r="M254" s="12"/>
      <c r="N254" s="6"/>
      <c r="O254" s="6"/>
    </row>
    <row r="255" spans="1:15">
      <c r="A255" s="347"/>
      <c r="B255" s="347"/>
      <c r="C255" s="12"/>
      <c r="D255" s="347"/>
      <c r="E255" s="12"/>
      <c r="F255" s="347"/>
      <c r="G255" s="12"/>
      <c r="H255" s="345"/>
      <c r="I255" s="345"/>
      <c r="J255" s="345"/>
      <c r="K255" s="345"/>
      <c r="M255" s="12"/>
      <c r="N255" s="6"/>
      <c r="O255" s="6"/>
    </row>
    <row r="256" spans="1:15">
      <c r="A256" s="347"/>
      <c r="B256" s="347"/>
      <c r="C256" s="12"/>
      <c r="D256" s="347"/>
      <c r="E256" s="12"/>
      <c r="F256" s="347"/>
      <c r="G256" s="12"/>
      <c r="H256" s="345"/>
      <c r="I256" s="345"/>
      <c r="J256" s="345"/>
      <c r="K256" s="345"/>
      <c r="M256" s="12"/>
      <c r="N256" s="6"/>
      <c r="O256" s="6"/>
    </row>
    <row r="257" spans="1:15">
      <c r="A257" s="347"/>
      <c r="B257" s="347"/>
      <c r="C257" s="12"/>
      <c r="D257" s="347"/>
      <c r="E257" s="12"/>
      <c r="F257" s="347"/>
      <c r="G257" s="12"/>
      <c r="H257" s="345"/>
      <c r="I257" s="345"/>
      <c r="J257" s="345"/>
      <c r="K257" s="345"/>
      <c r="M257" s="12"/>
      <c r="N257" s="6"/>
      <c r="O257" s="6"/>
    </row>
    <row r="258" spans="1:15">
      <c r="A258" s="347"/>
      <c r="B258" s="347"/>
      <c r="C258" s="12"/>
      <c r="D258" s="347"/>
      <c r="E258" s="12"/>
      <c r="F258" s="347"/>
      <c r="G258" s="12"/>
      <c r="H258" s="345"/>
      <c r="I258" s="345"/>
      <c r="J258" s="345"/>
      <c r="K258" s="345"/>
      <c r="M258" s="12"/>
      <c r="N258" s="6"/>
      <c r="O258" s="6"/>
    </row>
    <row r="259" spans="1:15">
      <c r="A259" s="347"/>
      <c r="B259" s="347"/>
      <c r="C259" s="12"/>
      <c r="D259" s="347"/>
      <c r="E259" s="12"/>
      <c r="F259" s="347"/>
      <c r="G259" s="12"/>
      <c r="H259" s="345"/>
      <c r="I259" s="345"/>
      <c r="J259" s="345"/>
      <c r="K259" s="345"/>
      <c r="M259" s="12"/>
      <c r="N259" s="6"/>
      <c r="O259" s="6"/>
    </row>
    <row r="260" spans="1:15">
      <c r="A260" s="347"/>
      <c r="B260" s="347"/>
      <c r="C260" s="12"/>
      <c r="D260" s="347"/>
      <c r="E260" s="12"/>
      <c r="F260" s="347"/>
      <c r="G260" s="12"/>
      <c r="H260" s="345"/>
      <c r="I260" s="345"/>
      <c r="J260" s="345"/>
      <c r="K260" s="345"/>
      <c r="M260" s="12"/>
      <c r="N260" s="6"/>
      <c r="O260" s="6"/>
    </row>
    <row r="261" spans="1:15">
      <c r="A261" s="347"/>
      <c r="B261" s="347"/>
      <c r="C261" s="12"/>
      <c r="D261" s="347"/>
      <c r="E261" s="12"/>
      <c r="F261" s="347"/>
      <c r="G261" s="12"/>
      <c r="H261" s="345"/>
      <c r="I261" s="345"/>
      <c r="J261" s="345"/>
      <c r="K261" s="345"/>
      <c r="M261" s="12"/>
      <c r="N261" s="6"/>
      <c r="O261" s="6"/>
    </row>
    <row r="262" spans="1:15">
      <c r="A262" s="347"/>
      <c r="B262" s="347"/>
      <c r="C262" s="12"/>
      <c r="D262" s="347"/>
      <c r="E262" s="12"/>
      <c r="F262" s="347"/>
      <c r="G262" s="12"/>
      <c r="H262" s="345"/>
      <c r="I262" s="345"/>
      <c r="J262" s="345"/>
      <c r="K262" s="345"/>
      <c r="M262" s="12"/>
      <c r="N262" s="6"/>
      <c r="O262" s="6"/>
    </row>
    <row r="263" spans="1:15">
      <c r="A263" s="347"/>
      <c r="B263" s="347"/>
      <c r="C263" s="12"/>
      <c r="D263" s="347"/>
      <c r="E263" s="12"/>
      <c r="F263" s="347"/>
      <c r="G263" s="12"/>
      <c r="H263" s="345"/>
      <c r="I263" s="345"/>
      <c r="J263" s="345"/>
      <c r="K263" s="345"/>
      <c r="M263" s="12"/>
      <c r="N263" s="6"/>
      <c r="O263" s="6"/>
    </row>
    <row r="264" spans="1:15">
      <c r="A264" s="347"/>
      <c r="B264" s="347"/>
      <c r="C264" s="12"/>
      <c r="D264" s="347"/>
      <c r="E264" s="12"/>
      <c r="F264" s="347"/>
      <c r="G264" s="12"/>
      <c r="H264" s="345"/>
      <c r="I264" s="345"/>
      <c r="J264" s="345"/>
      <c r="K264" s="345"/>
      <c r="M264" s="12"/>
      <c r="N264" s="6"/>
      <c r="O264" s="6"/>
    </row>
    <row r="265" spans="1:15">
      <c r="A265" s="347"/>
      <c r="B265" s="347"/>
      <c r="C265" s="12"/>
      <c r="D265" s="347"/>
      <c r="E265" s="12"/>
      <c r="F265" s="347"/>
      <c r="G265" s="12"/>
      <c r="H265" s="345"/>
      <c r="I265" s="345"/>
      <c r="J265" s="345"/>
      <c r="K265" s="345"/>
      <c r="M265" s="12"/>
      <c r="N265" s="6"/>
      <c r="O265" s="6"/>
    </row>
    <row r="266" spans="1:15">
      <c r="A266" s="347"/>
      <c r="B266" s="347"/>
      <c r="C266" s="12"/>
      <c r="D266" s="347"/>
      <c r="E266" s="12"/>
      <c r="F266" s="347"/>
      <c r="G266" s="12"/>
      <c r="H266" s="345"/>
      <c r="I266" s="345"/>
      <c r="J266" s="345"/>
      <c r="K266" s="345"/>
      <c r="M266" s="12"/>
      <c r="N266" s="6"/>
      <c r="O266" s="6"/>
    </row>
    <row r="267" spans="1:15">
      <c r="A267" s="347"/>
      <c r="B267" s="347"/>
      <c r="C267" s="12"/>
      <c r="D267" s="347"/>
      <c r="E267" s="12"/>
      <c r="F267" s="347"/>
      <c r="G267" s="12"/>
      <c r="H267" s="345"/>
      <c r="I267" s="345"/>
      <c r="J267" s="345"/>
      <c r="K267" s="345"/>
      <c r="M267" s="12"/>
      <c r="N267" s="6"/>
      <c r="O267" s="6"/>
    </row>
    <row r="268" spans="1:15">
      <c r="A268" s="347"/>
      <c r="B268" s="347"/>
      <c r="C268" s="12"/>
      <c r="D268" s="347"/>
      <c r="E268" s="12"/>
      <c r="F268" s="347"/>
      <c r="G268" s="12"/>
      <c r="H268" s="345"/>
      <c r="I268" s="345"/>
      <c r="J268" s="345"/>
      <c r="K268" s="345"/>
      <c r="M268" s="12"/>
      <c r="N268" s="6"/>
      <c r="O268" s="6"/>
    </row>
    <row r="269" spans="1:15" ht="14.25" customHeight="1">
      <c r="A269" s="347"/>
      <c r="B269" s="347"/>
      <c r="C269" s="12"/>
      <c r="D269" s="347"/>
      <c r="E269" s="12"/>
      <c r="F269" s="347"/>
      <c r="G269" s="12"/>
      <c r="H269" s="345"/>
      <c r="I269" s="345"/>
      <c r="J269" s="345"/>
      <c r="K269" s="345"/>
      <c r="M269" s="12"/>
      <c r="N269" s="6"/>
      <c r="O269" s="6"/>
    </row>
    <row r="270" spans="1:15">
      <c r="A270" s="347"/>
      <c r="B270" s="347"/>
      <c r="C270" s="12"/>
      <c r="D270" s="347"/>
      <c r="E270" s="12"/>
      <c r="F270" s="347"/>
      <c r="G270" s="12"/>
      <c r="H270" s="345"/>
      <c r="I270" s="345"/>
      <c r="J270" s="345"/>
      <c r="M270" s="12"/>
      <c r="N270" s="6"/>
      <c r="O270" s="6"/>
    </row>
    <row r="271" spans="1:15">
      <c r="A271" s="347"/>
      <c r="B271" s="347"/>
      <c r="C271" s="12"/>
      <c r="D271" s="347"/>
      <c r="E271" s="12"/>
      <c r="F271" s="347"/>
      <c r="G271" s="12"/>
      <c r="H271" s="345"/>
      <c r="I271" s="345"/>
      <c r="J271" s="345"/>
      <c r="K271" s="345"/>
      <c r="M271" s="12"/>
      <c r="N271" s="6"/>
      <c r="O271" s="6"/>
    </row>
    <row r="272" spans="1:15">
      <c r="A272" s="347"/>
      <c r="B272" s="347"/>
      <c r="C272" s="12"/>
      <c r="D272" s="347"/>
      <c r="E272" s="12"/>
      <c r="F272" s="347"/>
      <c r="G272" s="12"/>
      <c r="H272" s="345"/>
      <c r="I272" s="351"/>
      <c r="J272" s="345"/>
      <c r="K272" s="345"/>
      <c r="L272" s="12"/>
      <c r="M272" s="12"/>
      <c r="N272" s="6"/>
      <c r="O272" s="6"/>
    </row>
    <row r="273" spans="1:15">
      <c r="A273" s="176"/>
      <c r="B273" s="144"/>
      <c r="C273" s="101"/>
      <c r="D273" s="144"/>
      <c r="E273" s="101"/>
      <c r="F273" s="144"/>
      <c r="G273" s="101"/>
      <c r="H273" s="176"/>
      <c r="I273" s="351"/>
      <c r="J273" s="346"/>
      <c r="K273" s="345"/>
      <c r="L273" s="12"/>
      <c r="M273" s="12"/>
      <c r="N273" s="6"/>
      <c r="O273" s="6"/>
    </row>
    <row r="274" spans="1:15">
      <c r="A274" s="176"/>
      <c r="B274" s="144"/>
      <c r="C274" s="101"/>
      <c r="D274" s="144"/>
      <c r="E274" s="101"/>
      <c r="F274" s="144"/>
      <c r="G274" s="101"/>
      <c r="H274" s="176"/>
      <c r="I274" s="351"/>
      <c r="J274" s="346"/>
      <c r="L274" s="12"/>
      <c r="M274" s="12"/>
      <c r="N274" s="6"/>
      <c r="O274" s="6"/>
    </row>
    <row r="275" spans="1:15">
      <c r="A275" s="176"/>
      <c r="B275" s="144"/>
      <c r="C275" s="101"/>
      <c r="D275" s="144"/>
      <c r="E275" s="101"/>
      <c r="F275" s="144"/>
      <c r="G275" s="101"/>
      <c r="H275" s="176"/>
      <c r="I275" s="351"/>
      <c r="J275" s="346"/>
      <c r="L275" s="12"/>
      <c r="M275" s="12"/>
      <c r="N275" s="6"/>
      <c r="O275" s="6"/>
    </row>
    <row r="276" spans="1:15">
      <c r="A276" s="176"/>
      <c r="B276" s="144"/>
      <c r="C276" s="101"/>
      <c r="D276" s="144"/>
      <c r="E276" s="101"/>
      <c r="F276" s="144"/>
      <c r="G276" s="101"/>
      <c r="H276" s="176"/>
      <c r="I276" s="351"/>
      <c r="J276" s="346"/>
      <c r="L276" s="12"/>
      <c r="M276" s="12"/>
      <c r="N276" s="6"/>
      <c r="O276" s="6"/>
    </row>
    <row r="277" spans="1:15" ht="12" customHeight="1">
      <c r="A277" s="176"/>
      <c r="B277" s="352"/>
      <c r="C277" s="105"/>
      <c r="D277" s="105"/>
      <c r="E277" s="105"/>
      <c r="F277" s="352"/>
      <c r="G277" s="353"/>
      <c r="H277" s="354"/>
      <c r="I277" s="350"/>
      <c r="J277" s="1"/>
      <c r="K277" s="345"/>
    </row>
    <row r="278" spans="1:15">
      <c r="A278" s="176"/>
      <c r="B278" s="144"/>
      <c r="C278" s="101"/>
      <c r="D278" s="144"/>
      <c r="E278" s="101"/>
      <c r="F278" s="144"/>
      <c r="G278" s="101"/>
      <c r="H278" s="176"/>
      <c r="I278" s="351"/>
      <c r="J278" s="346"/>
      <c r="L278" s="12"/>
      <c r="M278" s="12"/>
      <c r="N278" s="6"/>
      <c r="O278" s="6"/>
    </row>
    <row r="279" spans="1:15" ht="12" customHeight="1">
      <c r="A279" s="176"/>
      <c r="B279" s="352"/>
      <c r="C279" s="105"/>
      <c r="D279" s="105"/>
      <c r="E279" s="105"/>
      <c r="F279" s="352"/>
      <c r="G279" s="353"/>
      <c r="H279" s="354"/>
      <c r="I279" s="350"/>
      <c r="J279" s="1"/>
      <c r="K279" s="345"/>
    </row>
    <row r="280" spans="1:15" ht="12" customHeight="1">
      <c r="A280" s="176"/>
      <c r="B280" s="352"/>
      <c r="C280" s="105"/>
      <c r="D280" s="105"/>
      <c r="E280" s="105"/>
      <c r="F280" s="352"/>
      <c r="G280" s="353"/>
      <c r="H280" s="354"/>
      <c r="I280" s="20"/>
      <c r="J280" s="1"/>
      <c r="K280" s="345"/>
    </row>
    <row r="281" spans="1:15">
      <c r="A281" s="176"/>
      <c r="B281" s="176"/>
      <c r="C281" s="101"/>
      <c r="D281" s="144"/>
      <c r="E281" s="101"/>
      <c r="F281" s="144"/>
      <c r="G281" s="101"/>
      <c r="H281" s="355"/>
      <c r="I281" s="346"/>
      <c r="J281" s="345"/>
      <c r="K281" s="345"/>
      <c r="L281" s="12"/>
      <c r="M281" s="12"/>
      <c r="N281" s="6"/>
      <c r="O281" s="6"/>
    </row>
    <row r="282" spans="1:15">
      <c r="A282" s="176"/>
      <c r="B282" s="176"/>
      <c r="C282" s="101"/>
      <c r="D282" s="144"/>
      <c r="E282" s="101"/>
      <c r="F282" s="144"/>
      <c r="G282" s="101"/>
      <c r="H282" s="355"/>
      <c r="I282" s="346"/>
      <c r="J282" s="345"/>
      <c r="K282" s="6"/>
      <c r="L282" s="12"/>
      <c r="M282" s="12"/>
      <c r="N282" s="6"/>
      <c r="O282" s="6"/>
    </row>
    <row r="283" spans="1:15">
      <c r="A283" s="176"/>
      <c r="B283" s="176"/>
      <c r="C283" s="101"/>
      <c r="D283" s="144"/>
      <c r="E283" s="101"/>
      <c r="F283" s="144"/>
      <c r="G283" s="101"/>
      <c r="H283" s="355"/>
      <c r="I283" s="346"/>
      <c r="J283" s="345"/>
      <c r="K283" s="6"/>
      <c r="L283" s="12"/>
      <c r="M283" s="12"/>
      <c r="N283" s="6"/>
      <c r="O283" s="6"/>
    </row>
    <row r="284" spans="1:15">
      <c r="A284" s="176"/>
      <c r="B284" s="176"/>
      <c r="C284" s="101"/>
      <c r="D284" s="144"/>
      <c r="E284" s="101"/>
      <c r="F284" s="144"/>
      <c r="G284" s="101"/>
      <c r="H284" s="355"/>
      <c r="I284" s="356"/>
      <c r="J284" s="345"/>
      <c r="K284" s="6"/>
      <c r="L284" s="12"/>
      <c r="M284" s="12"/>
      <c r="N284" s="6"/>
      <c r="O284" s="6"/>
    </row>
    <row r="285" spans="1:15">
      <c r="A285" s="176"/>
      <c r="B285" s="65"/>
      <c r="C285" s="65"/>
      <c r="D285" s="65"/>
      <c r="E285" s="65"/>
      <c r="F285" s="65"/>
      <c r="G285" s="65"/>
      <c r="H285" s="357"/>
      <c r="I285" s="358"/>
      <c r="J285" s="6"/>
      <c r="K285" s="6"/>
      <c r="L285" s="6"/>
      <c r="M285" s="6"/>
      <c r="N285" s="6"/>
      <c r="O285" s="6"/>
    </row>
    <row r="286" spans="1:15">
      <c r="A286" s="176"/>
      <c r="B286" s="176"/>
      <c r="C286" s="65"/>
      <c r="D286" s="65"/>
      <c r="E286" s="65"/>
      <c r="F286" s="65"/>
      <c r="G286" s="65"/>
      <c r="H286" s="65"/>
      <c r="I286" s="358"/>
      <c r="J286" s="6"/>
      <c r="K286" s="6"/>
      <c r="L286" s="6"/>
      <c r="M286" s="6"/>
      <c r="N286" s="6"/>
      <c r="O286" s="6"/>
    </row>
    <row r="287" spans="1:15">
      <c r="A287" s="176"/>
      <c r="B287" s="65"/>
      <c r="C287" s="65"/>
      <c r="D287" s="65"/>
      <c r="E287" s="65"/>
      <c r="F287" s="65"/>
      <c r="G287" s="65"/>
      <c r="H287" s="65"/>
      <c r="I287" s="358"/>
      <c r="J287" s="6"/>
      <c r="K287" s="6"/>
      <c r="L287" s="6"/>
      <c r="M287" s="6"/>
      <c r="N287" s="6"/>
      <c r="O287" s="6"/>
    </row>
    <row r="288" spans="1:15">
      <c r="A288" s="416"/>
      <c r="B288" s="416"/>
      <c r="C288" s="416"/>
      <c r="D288" s="416"/>
      <c r="E288" s="416"/>
      <c r="F288" s="416"/>
      <c r="G288" s="416"/>
      <c r="H288" s="416"/>
      <c r="I288" s="358"/>
      <c r="J288" s="6"/>
      <c r="K288" s="6"/>
      <c r="L288" s="6"/>
      <c r="M288" s="6"/>
      <c r="N288" s="6"/>
      <c r="O288" s="6"/>
    </row>
    <row r="289" spans="1:15">
      <c r="A289" s="416"/>
      <c r="B289" s="416"/>
      <c r="C289" s="416"/>
      <c r="D289" s="416"/>
      <c r="E289" s="416"/>
      <c r="F289" s="416"/>
      <c r="G289" s="416"/>
      <c r="H289" s="416"/>
      <c r="I289" s="358"/>
      <c r="J289" s="6"/>
      <c r="K289" s="6"/>
      <c r="L289" s="6"/>
      <c r="M289" s="6"/>
      <c r="N289" s="6"/>
      <c r="O289" s="6"/>
    </row>
    <row r="290" spans="1:15">
      <c r="A290" s="176"/>
      <c r="B290" s="176"/>
      <c r="C290" s="65"/>
      <c r="D290" s="65"/>
      <c r="E290" s="65"/>
      <c r="F290" s="65"/>
      <c r="G290" s="65"/>
      <c r="H290" s="65"/>
      <c r="I290" s="358"/>
      <c r="J290" s="6"/>
      <c r="K290" s="6"/>
      <c r="L290" s="6"/>
      <c r="M290" s="6"/>
      <c r="N290" s="6"/>
      <c r="O290" s="6"/>
    </row>
    <row r="291" spans="1:15">
      <c r="A291" s="416"/>
      <c r="B291" s="416"/>
      <c r="C291" s="416"/>
      <c r="D291" s="416"/>
      <c r="E291" s="416"/>
      <c r="F291" s="416"/>
      <c r="G291" s="416"/>
      <c r="H291" s="416"/>
      <c r="I291" s="358"/>
      <c r="J291" s="6"/>
      <c r="K291" s="6"/>
      <c r="L291" s="6"/>
      <c r="M291" s="6"/>
      <c r="N291" s="6"/>
      <c r="O291" s="6"/>
    </row>
    <row r="292" spans="1:15" s="66" customFormat="1">
      <c r="A292" s="416"/>
      <c r="B292" s="416"/>
      <c r="C292" s="416"/>
      <c r="D292" s="416"/>
      <c r="E292" s="416"/>
      <c r="F292" s="416"/>
      <c r="G292" s="416"/>
      <c r="H292" s="416"/>
      <c r="I292" s="359"/>
      <c r="J292" s="65"/>
      <c r="K292" s="65"/>
      <c r="L292" s="65"/>
      <c r="M292" s="65"/>
      <c r="N292" s="65"/>
      <c r="O292" s="65"/>
    </row>
    <row r="293" spans="1:15">
      <c r="A293" s="176"/>
      <c r="B293" s="176"/>
      <c r="C293" s="65"/>
      <c r="D293" s="65"/>
      <c r="E293" s="65"/>
      <c r="F293" s="65"/>
      <c r="G293" s="65"/>
      <c r="H293" s="65"/>
      <c r="I293" s="358"/>
      <c r="J293" s="6"/>
      <c r="K293" s="6"/>
      <c r="L293" s="6"/>
      <c r="M293" s="6"/>
      <c r="N293" s="6"/>
      <c r="O293" s="6"/>
    </row>
    <row r="294" spans="1:15">
      <c r="A294" s="176"/>
      <c r="B294" s="65"/>
      <c r="C294" s="65"/>
      <c r="D294" s="65"/>
      <c r="E294" s="65"/>
      <c r="F294" s="65"/>
      <c r="G294" s="65"/>
      <c r="H294" s="65"/>
      <c r="I294" s="358"/>
      <c r="J294" s="6"/>
      <c r="K294" s="6"/>
      <c r="L294" s="6"/>
      <c r="M294" s="6"/>
      <c r="N294" s="6"/>
      <c r="O294" s="6"/>
    </row>
    <row r="295" spans="1:15">
      <c r="A295" s="176"/>
      <c r="B295" s="65"/>
      <c r="C295" s="65"/>
      <c r="D295" s="65"/>
      <c r="E295" s="65"/>
      <c r="F295" s="65"/>
      <c r="G295" s="65"/>
      <c r="H295" s="65"/>
      <c r="I295" s="358"/>
      <c r="J295" s="6"/>
      <c r="K295" s="6"/>
      <c r="L295" s="6"/>
      <c r="M295" s="6"/>
      <c r="N295" s="6"/>
      <c r="O295" s="6"/>
    </row>
    <row r="296" spans="1:15">
      <c r="A296" s="176"/>
      <c r="B296" s="65"/>
      <c r="C296" s="65"/>
      <c r="D296" s="65"/>
      <c r="E296" s="65"/>
      <c r="F296" s="65"/>
      <c r="G296" s="65"/>
      <c r="H296" s="65"/>
      <c r="I296" s="358"/>
      <c r="J296" s="6"/>
      <c r="K296" s="6"/>
      <c r="L296" s="6"/>
      <c r="M296" s="6"/>
      <c r="N296" s="6"/>
      <c r="O296" s="6"/>
    </row>
    <row r="297" spans="1:15">
      <c r="A297" s="65"/>
      <c r="B297" s="65"/>
      <c r="C297" s="65"/>
      <c r="D297" s="65"/>
      <c r="E297" s="65"/>
      <c r="F297" s="65"/>
      <c r="G297" s="65"/>
      <c r="H297" s="65"/>
      <c r="I297" s="358"/>
      <c r="J297" s="6"/>
      <c r="K297" s="6"/>
      <c r="L297" s="6"/>
      <c r="M297" s="6"/>
      <c r="N297" s="6"/>
      <c r="O297" s="6"/>
    </row>
    <row r="298" spans="1:15">
      <c r="A298" s="65"/>
      <c r="B298" s="65"/>
      <c r="C298" s="65"/>
      <c r="D298" s="65"/>
      <c r="E298" s="65"/>
      <c r="F298" s="65"/>
      <c r="G298" s="65"/>
      <c r="H298" s="65"/>
      <c r="I298" s="360"/>
      <c r="J298" s="6"/>
      <c r="K298" s="6"/>
      <c r="L298" s="6"/>
      <c r="M298" s="6"/>
      <c r="N298" s="6"/>
      <c r="O298" s="6"/>
    </row>
    <row r="299" spans="1:15">
      <c r="A299" s="65"/>
      <c r="B299" s="65"/>
      <c r="C299" s="65"/>
      <c r="D299" s="65"/>
      <c r="E299" s="65"/>
      <c r="F299" s="65"/>
      <c r="G299" s="65"/>
      <c r="H299" s="65"/>
      <c r="I299" s="360"/>
      <c r="J299" s="6"/>
      <c r="K299" s="6"/>
      <c r="L299" s="6"/>
      <c r="M299" s="6"/>
      <c r="N299" s="6"/>
      <c r="O299" s="6"/>
    </row>
    <row r="300" spans="1:15">
      <c r="A300" s="65"/>
      <c r="B300" s="65"/>
      <c r="C300" s="65"/>
      <c r="D300" s="65"/>
      <c r="E300" s="65"/>
      <c r="F300" s="65"/>
      <c r="G300" s="65"/>
      <c r="H300" s="65"/>
      <c r="I300" s="360"/>
      <c r="J300" s="6"/>
      <c r="K300" s="6"/>
      <c r="L300" s="6"/>
      <c r="M300" s="6"/>
      <c r="N300" s="6"/>
      <c r="O300" s="6"/>
    </row>
    <row r="301" spans="1:15">
      <c r="A301" s="6"/>
      <c r="B301" s="6"/>
      <c r="C301" s="6"/>
      <c r="D301" s="6"/>
      <c r="E301" s="6"/>
      <c r="F301" s="6"/>
      <c r="G301" s="6"/>
      <c r="H301" s="6"/>
      <c r="I301" s="360"/>
      <c r="J301" s="6"/>
      <c r="K301" s="6"/>
      <c r="L301" s="6"/>
      <c r="M301" s="6"/>
      <c r="N301" s="6"/>
      <c r="O301" s="6"/>
    </row>
    <row r="302" spans="1:15">
      <c r="A302" s="6"/>
      <c r="B302" s="6"/>
      <c r="C302" s="6"/>
      <c r="D302" s="6"/>
      <c r="E302" s="6"/>
      <c r="F302" s="6"/>
      <c r="G302" s="6"/>
      <c r="H302" s="6"/>
      <c r="I302" s="360"/>
      <c r="J302" s="6"/>
      <c r="L302" s="6"/>
      <c r="M302" s="6"/>
      <c r="N302" s="6"/>
      <c r="O302" s="6"/>
    </row>
    <row r="303" spans="1:15">
      <c r="A303" s="6"/>
      <c r="B303" s="6"/>
      <c r="C303" s="6"/>
      <c r="D303" s="6"/>
      <c r="E303" s="6"/>
      <c r="F303" s="6"/>
      <c r="G303" s="361"/>
      <c r="H303" s="6"/>
      <c r="I303" s="360"/>
      <c r="J303" s="6"/>
      <c r="L303" s="6"/>
      <c r="M303" s="6"/>
      <c r="N303" s="6"/>
      <c r="O303" s="6"/>
    </row>
    <row r="304" spans="1:15">
      <c r="A304" s="6"/>
      <c r="B304" s="6"/>
      <c r="C304" s="6"/>
      <c r="D304" s="6"/>
      <c r="E304" s="6"/>
      <c r="G304" s="361"/>
      <c r="H304" s="6"/>
      <c r="I304" s="360"/>
      <c r="J304" s="6"/>
      <c r="L304" s="6"/>
      <c r="M304" s="6"/>
      <c r="N304" s="6"/>
      <c r="O304" s="6"/>
    </row>
  </sheetData>
  <mergeCells count="13">
    <mergeCell ref="A292:H292"/>
    <mergeCell ref="E239:G239"/>
    <mergeCell ref="E240:G240"/>
    <mergeCell ref="H245:J245"/>
    <mergeCell ref="A288:H288"/>
    <mergeCell ref="A289:H289"/>
    <mergeCell ref="A291:H291"/>
    <mergeCell ref="A232:J232"/>
    <mergeCell ref="A11:J11"/>
    <mergeCell ref="A15:J15"/>
    <mergeCell ref="A25:J25"/>
    <mergeCell ref="A230:J230"/>
    <mergeCell ref="A231:J231"/>
  </mergeCells>
  <pageMargins left="0.25" right="0.25" top="0.312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Jovanovic</dc:creator>
  <cp:lastModifiedBy>Ivana Jovanovic</cp:lastModifiedBy>
  <cp:lastPrinted>2019-12-11T11:16:41Z</cp:lastPrinted>
  <dcterms:created xsi:type="dcterms:W3CDTF">2019-12-05T12:18:49Z</dcterms:created>
  <dcterms:modified xsi:type="dcterms:W3CDTF">2019-12-11T11:22:40Z</dcterms:modified>
</cp:coreProperties>
</file>